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МИНАТ 2016\Амнат\ГОСПРОГРАММА\3 квартал 2016\"/>
    </mc:Choice>
  </mc:AlternateContent>
  <bookViews>
    <workbookView xWindow="0" yWindow="0" windowWidth="28800" windowHeight="12375" activeTab="1"/>
  </bookViews>
  <sheets>
    <sheet name="Лист3" sheetId="3" r:id="rId1"/>
    <sheet name="в соответствии с 53 РЗ" sheetId="5" r:id="rId2"/>
  </sheets>
  <definedNames>
    <definedName name="_xlnm.Print_Titles" localSheetId="1">'в соответствии с 53 РЗ'!$3:$5</definedName>
    <definedName name="_xlnm.Print_Area" localSheetId="1">'в соответствии с 53 РЗ'!$A$1:$E$268</definedName>
    <definedName name="_xlnm.Print_Area" localSheetId="0">Лист3!$D$17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E15" i="5"/>
  <c r="E18" i="5"/>
  <c r="E42" i="5"/>
  <c r="D42" i="5"/>
  <c r="E165" i="5" l="1"/>
  <c r="E164" i="5"/>
  <c r="E168" i="5"/>
  <c r="D168" i="5"/>
  <c r="E213" i="5" l="1"/>
  <c r="E212" i="5"/>
  <c r="E117" i="5" l="1"/>
  <c r="E120" i="5"/>
  <c r="E126" i="5"/>
  <c r="E132" i="5"/>
  <c r="E138" i="5"/>
  <c r="E144" i="5"/>
  <c r="E150" i="5"/>
  <c r="E156" i="5"/>
  <c r="D144" i="5"/>
  <c r="E62" i="5"/>
  <c r="D150" i="5"/>
  <c r="D138" i="5"/>
  <c r="E63" i="5"/>
  <c r="E14" i="5"/>
  <c r="E54" i="5"/>
  <c r="D54" i="5"/>
  <c r="E48" i="5"/>
  <c r="D48" i="5"/>
  <c r="E114" i="5" l="1"/>
  <c r="D156" i="5"/>
  <c r="E183" i="5"/>
  <c r="E182" i="5"/>
  <c r="E255" i="5" l="1"/>
  <c r="E9" i="5" s="1"/>
  <c r="D17" i="5"/>
  <c r="E16" i="5"/>
  <c r="E17" i="5"/>
  <c r="D63" i="5"/>
  <c r="D62" i="5"/>
  <c r="E246" i="5"/>
  <c r="D212" i="5"/>
  <c r="E204" i="5"/>
  <c r="E186" i="5"/>
  <c r="E84" i="5"/>
  <c r="D18" i="5"/>
  <c r="D65" i="5"/>
  <c r="E65" i="5"/>
  <c r="D84" i="5"/>
  <c r="D204" i="5" l="1"/>
  <c r="D76" i="3" l="1"/>
  <c r="E74" i="3"/>
  <c r="G72" i="3"/>
  <c r="F71" i="3"/>
  <c r="C71" i="3"/>
  <c r="E254" i="5" l="1"/>
  <c r="E256" i="5"/>
  <c r="E257" i="5"/>
  <c r="E214" i="5"/>
  <c r="E252" i="5" l="1"/>
  <c r="E174" i="5"/>
  <c r="E162" i="5" s="1"/>
  <c r="E108" i="5"/>
  <c r="E102" i="5"/>
  <c r="E78" i="5"/>
  <c r="E96" i="5"/>
  <c r="E90" i="5"/>
  <c r="E72" i="5"/>
  <c r="E66" i="5" l="1"/>
  <c r="E60" i="5" s="1"/>
  <c r="E258" i="5" l="1"/>
  <c r="E240" i="5"/>
  <c r="E234" i="5"/>
  <c r="E228" i="5"/>
  <c r="E222" i="5"/>
  <c r="E216" i="5"/>
  <c r="E215" i="5"/>
  <c r="E198" i="5"/>
  <c r="E192" i="5"/>
  <c r="E185" i="5"/>
  <c r="E184" i="5"/>
  <c r="E167" i="5"/>
  <c r="E166" i="5"/>
  <c r="E119" i="5"/>
  <c r="E118" i="5"/>
  <c r="E116" i="5"/>
  <c r="E8" i="5" s="1"/>
  <c r="E64" i="5"/>
  <c r="E180" i="5" l="1"/>
  <c r="E11" i="5"/>
  <c r="E10" i="5"/>
  <c r="E210" i="5"/>
  <c r="D78" i="5"/>
  <c r="D96" i="5"/>
  <c r="D90" i="5"/>
  <c r="E6" i="5" l="1"/>
  <c r="D64" i="5"/>
  <c r="D257" i="5"/>
  <c r="D256" i="5"/>
  <c r="D255" i="5"/>
  <c r="D185" i="5"/>
  <c r="D184" i="5"/>
  <c r="D183" i="5"/>
  <c r="D167" i="5"/>
  <c r="D166" i="5"/>
  <c r="D165" i="5"/>
  <c r="D164" i="5"/>
  <c r="D252" i="5" l="1"/>
  <c r="D162" i="5"/>
  <c r="D60" i="5"/>
  <c r="D254" i="5"/>
  <c r="L39" i="3" l="1"/>
  <c r="D237" i="5" s="1"/>
  <c r="D234" i="5" s="1"/>
  <c r="J47" i="3"/>
  <c r="D231" i="5" s="1"/>
  <c r="D228" i="5" s="1"/>
  <c r="H49" i="3"/>
  <c r="D225" i="5" s="1"/>
  <c r="F42" i="3"/>
  <c r="A26" i="3"/>
  <c r="D258" i="5"/>
  <c r="D246" i="5"/>
  <c r="D240" i="5"/>
  <c r="D215" i="5"/>
  <c r="D214" i="5"/>
  <c r="D10" i="5" s="1"/>
  <c r="D198" i="5"/>
  <c r="D192" i="5"/>
  <c r="D186" i="5"/>
  <c r="D174" i="5"/>
  <c r="D132" i="5"/>
  <c r="D120" i="5"/>
  <c r="D117" i="5"/>
  <c r="D114" i="5" s="1"/>
  <c r="D116" i="5"/>
  <c r="D108" i="5"/>
  <c r="D102" i="5"/>
  <c r="D72" i="5"/>
  <c r="D66" i="5"/>
  <c r="D15" i="5"/>
  <c r="C54" i="3"/>
  <c r="P24" i="3"/>
  <c r="N25" i="3"/>
  <c r="Q22" i="3"/>
  <c r="D12" i="5" l="1"/>
  <c r="D219" i="5"/>
  <c r="K52" i="3"/>
  <c r="J55" i="3"/>
  <c r="D180" i="5"/>
  <c r="F52" i="3"/>
  <c r="F54" i="3" s="1"/>
  <c r="F56" i="3" s="1"/>
  <c r="D222" i="5"/>
  <c r="D216" i="5" l="1"/>
  <c r="D213" i="5"/>
  <c r="C51" i="3"/>
  <c r="D210" i="5" l="1"/>
  <c r="D9" i="5"/>
  <c r="D6" i="5" s="1"/>
  <c r="L28" i="3"/>
  <c r="L40" i="3" s="1"/>
  <c r="J31" i="3"/>
  <c r="J48" i="3" s="1"/>
  <c r="H32" i="3"/>
  <c r="H50" i="3" s="1"/>
  <c r="F28" i="3"/>
</calcChain>
</file>

<file path=xl/sharedStrings.xml><?xml version="1.0" encoding="utf-8"?>
<sst xmlns="http://schemas.openxmlformats.org/spreadsheetml/2006/main" count="382" uniqueCount="116">
  <si>
    <t>Статус</t>
  </si>
  <si>
    <t>Наименование государственной программы, подпрограммы государственной программы, мероприятий</t>
  </si>
  <si>
    <t>Источник финансирования (наименования источников финансирования)</t>
  </si>
  <si>
    <t>Государственная программа</t>
  </si>
  <si>
    <t>всего</t>
  </si>
  <si>
    <t>в том числе по отдельным источникам финансирования</t>
  </si>
  <si>
    <t>федеральный бюджет</t>
  </si>
  <si>
    <t>республиканский бюджет</t>
  </si>
  <si>
    <t>внебюджетные источники</t>
  </si>
  <si>
    <t>Подпрограмма 1</t>
  </si>
  <si>
    <t>Мероприятие 1.8</t>
  </si>
  <si>
    <t xml:space="preserve">Обеспечение детей первых двух лет жизни из малоимущих семей детским питанием </t>
  </si>
  <si>
    <t>Проведение туберкулезной диагностики детей</t>
  </si>
  <si>
    <t>Мероприятие 1.15</t>
  </si>
  <si>
    <t>Проведение профилактических мероприятий для граждан Чеченской Республики, выезжающих в хадж</t>
  </si>
  <si>
    <t>Мероприятие 1.16</t>
  </si>
  <si>
    <t>Закупка иммунобиологических и иммунодиагностических препаратов для проведения вакцинопрофилактики населения</t>
  </si>
  <si>
    <t>Подпрограмма 2</t>
  </si>
  <si>
    <t>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</si>
  <si>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Мероприятие 2.1</t>
  </si>
  <si>
    <t>Закупка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</t>
  </si>
  <si>
    <t>Мероприятие 2.2</t>
  </si>
  <si>
    <t>Закупка диагностических средств для выявления, определения чувствительности микробактерии туберкулеза и мониторинга лечения больных туберкулезом с множественной лекарственной устойчивостью возбудителя</t>
  </si>
  <si>
    <t>Мероприятие 2.6</t>
  </si>
  <si>
    <t>Закупка антивирусных препаратов для профилактики и лечения лиц, инфицированных вирусами иммунодефицита человека и гепатитов В и С</t>
  </si>
  <si>
    <t>Мероприятие 2.7</t>
  </si>
  <si>
    <t>Закупка диагностических средств для выявления лиц, инфицированных вирусами иммунодефицита человека и гепатитов В и С за счет субсидии из федерального бюджета</t>
  </si>
  <si>
    <t>Мероприятие 2.8</t>
  </si>
  <si>
    <t>Стационарное психиатрическое обследование и лечение, принудительное лечение в государственном бюджетном учреждении здравоохранения Ставропольского края "Ставропольская краевая клиническая психиатрическая больница №1" граждан Чеченской Республики, направленных психиатрическими учреждениями Чеченской Республики</t>
  </si>
  <si>
    <t>Мероприятие 2.32</t>
  </si>
  <si>
    <t>Закупка тест-систем для ПЦР-диагностики и вирусинактивации плазмы для обеспечения вирусной безопасности донорской крови в Чеченской Республике</t>
  </si>
  <si>
    <t>Подпрограмма 4</t>
  </si>
  <si>
    <t>"Охрана здоровья матери и ребенка"</t>
  </si>
  <si>
    <t>Мероприятие 4.1</t>
  </si>
  <si>
    <t>Закупка оборудования для проведения пренатальной (дородовой) диагностики нарушений развития ребенка</t>
  </si>
  <si>
    <t>Мероприятие 4.7</t>
  </si>
  <si>
    <t>Закупка оборудования и расходных материалов для неонатального и аудиологического скрининга за счет средств республиканского бюджета</t>
  </si>
  <si>
    <t>Подпрограмма 7</t>
  </si>
  <si>
    <t>"Кадровое обеспечение системы здравоохранения"</t>
  </si>
  <si>
    <t>Мероприятие 7.6</t>
  </si>
  <si>
    <t>Предоставление единовременной компенсационной выплаты медицинским работникам, прибывшим после окончания образовательного учреждения высшего профессионального образования на работу в сельский населенный пункт или переехавшим на работу в сельский населенный пункт из другого населенного пункта</t>
  </si>
  <si>
    <t>Подпрограмма 8</t>
  </si>
  <si>
    <t>"Совершенствование системы лекарственного обеспечения, в том числе в амбулаторных условиях"</t>
  </si>
  <si>
    <t>Мероприятие 8.1</t>
  </si>
  <si>
    <t>Финансовое обеспечение хранения и отпуска лекарственных средств,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субсидии из федерального бюджета</t>
  </si>
  <si>
    <t>Мероприятие 8.3</t>
  </si>
  <si>
    <t>Лекарственное обеспечение отдельных категорий граждан, имеющих право на бесплатное лекарственное обеспечение при амбулаторном лечении, за счет субсидии из федерального бюджета</t>
  </si>
  <si>
    <t>Подпрограмма 11</t>
  </si>
  <si>
    <t>"Обеспечение реализации государственной программы в сфере здравоохранения в Чеченской Республике"</t>
  </si>
  <si>
    <t>Мероприятие 11.1</t>
  </si>
  <si>
    <t>Финансовое обеспечение деятельности амбулаторно-поликлинических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</si>
  <si>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11.2</t>
  </si>
  <si>
    <t>Финансовое обеспечение деятельности стационарных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</si>
  <si>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11.3</t>
  </si>
  <si>
    <t>Финансовое обеспечение деятельности отдельных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</si>
  <si>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11.4</t>
  </si>
  <si>
    <t>Укрепление материально-технической базы учреждений здравоохранения, подведомственных Министерству здравоохранения Чеченской Республики</t>
  </si>
  <si>
    <t>Мероприятие 11.6</t>
  </si>
  <si>
    <t>Финансовое обеспечение службы скорой медицинской помощи</t>
  </si>
  <si>
    <t>Мероприятие 11.7</t>
  </si>
  <si>
    <t>Кадровое, административно-правовое и информационное обеспечение деятельности Министерства здравоохранения Чеченской Республики</t>
  </si>
  <si>
    <t>Подпрограмма 12</t>
  </si>
  <si>
    <t>Мероприятие 12.2</t>
  </si>
  <si>
    <t>Строительство республиканской больницы с консультативной поликлиникой и диагностическим центром</t>
  </si>
  <si>
    <t>Оценка расходов</t>
  </si>
  <si>
    <t>Фактические расходы</t>
  </si>
  <si>
    <t>муниципальные источники</t>
  </si>
  <si>
    <t>Мероприятие 1.17</t>
  </si>
  <si>
    <t>Расчет 11 подпрограммы на 2016 год</t>
  </si>
  <si>
    <t>11.1</t>
  </si>
  <si>
    <t>11.2</t>
  </si>
  <si>
    <t>11.3</t>
  </si>
  <si>
    <t>11.4</t>
  </si>
  <si>
    <t>11.7</t>
  </si>
  <si>
    <t>ф</t>
  </si>
  <si>
    <t>р</t>
  </si>
  <si>
    <t>8.4</t>
  </si>
  <si>
    <t>1подпр.</t>
  </si>
  <si>
    <t>1.14</t>
  </si>
  <si>
    <t>1.15</t>
  </si>
  <si>
    <t>1.16</t>
  </si>
  <si>
    <t>Мероприятие 2.9</t>
  </si>
  <si>
    <t>без прибавки 1597,00</t>
  </si>
  <si>
    <t>1,3,5</t>
  </si>
  <si>
    <t>без 214160,0</t>
  </si>
  <si>
    <t>вместе с 214160</t>
  </si>
  <si>
    <t>неверно!</t>
  </si>
  <si>
    <t>верно!</t>
  </si>
  <si>
    <t>Закупка диагностических средств для выявления лиц, инфицированных вирусами иммунодефицита человека и гепатитов В и С</t>
  </si>
  <si>
    <t>Подпрограмма 1 "Профилактика заболеваний и формирование здорового образа жизни. Развитие первичной медико-санитарной помощи, в том числе в неотложной форме и специализированной медицинской помощи в экстренной форме"</t>
  </si>
  <si>
    <t>10 форма</t>
  </si>
  <si>
    <t>"Развитие здравоохранения Чеченской Республики на 2014-2020 годы"</t>
  </si>
  <si>
    <t>Закупка оборудования для детских и родовспомогательных учреждений Чеченской Республики</t>
  </si>
  <si>
    <t>Мероприятие *</t>
  </si>
  <si>
    <t>Укрепление материально-технической базы государственного казенного учреждения " Республиканский противотуберкулезный диспансер"</t>
  </si>
  <si>
    <t>Обеспечение отдельных категорий граждан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</si>
  <si>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лиц</t>
  </si>
  <si>
    <t>Министр здравоохранения Чеченской Республики ___________________________ Э.А. Сулейманов</t>
  </si>
  <si>
    <t>Мероприятие **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</si>
  <si>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</t>
  </si>
  <si>
    <t xml:space="preserve"> 11 подпрограмма 2 кв. 2016 </t>
  </si>
  <si>
    <t>Мероприятие 2.17</t>
  </si>
  <si>
    <t>«Реализация мероприятий подпрограммы «Социальноэкономическое развитие Чеченской Республики на 2016-2025 годы» государственной программы Российской Федерации «Развитие Северо-Кавказского федерального округа» на период до 2025 года»</t>
  </si>
  <si>
    <t>Обеспечение питанием  беременных женщин и кормящих матерей</t>
  </si>
  <si>
    <t>Мероприятие 4.26</t>
  </si>
  <si>
    <t>Обеспечение  взрослых и детей, нуждающихся  в специализированном лечебном питаниеи, в том числе страдающими  редкими жизнеугрожающими заболеваниями</t>
  </si>
  <si>
    <t>Подготовка, переподготовка и повышение квалификации врачей (педиатров, акушер-гинекологов, неонатологов, детских реаниматологов, врачей ультразвуковой диагностики, лабораторной диагностики), в том числе оплата командировочных расходов</t>
  </si>
  <si>
    <t>Мероприятие 4.23</t>
  </si>
  <si>
    <t>Мероприятие 4.24</t>
  </si>
  <si>
    <t>Мероприятие 4.25</t>
  </si>
  <si>
    <t>Проведение совместного заседания общества акушер-гинекологов ,неонатологов врачей лаборантов ,врачей ультразвуковой диагностики по темам:"Лабораторная диагностика в акушерстве и неонатологии и пренатальная диагностика в акушерстве "</t>
  </si>
  <si>
    <t>Анализ неонатальной и материнской смертности,рецензия медицинской документации с привлечением специалистов с базовых клиник с последующим обсуждением на республиканской конференции"</t>
  </si>
  <si>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расходах на реализацию государственной программы по источникам финансирования за 3 квартал 2016 года (тыс. рублей)</t>
  </si>
  <si>
    <t>Обеспечение подготовки и повышения квалификации врачей и специалистов со средним медицинским образованием государственных учреждений здравоохранения Чеченской Республики (в том числе компенсация командировочных расходов), а также подготовка специалистов в ординатуре, интернатуре по высокодефицитным специальностям</t>
  </si>
  <si>
    <t>Мероприятие 7.2</t>
  </si>
  <si>
    <t>Мероприятие 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</si>
</sst>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2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Font="1"/>
    <xf numFmtId="0" fontId="0" fillId="2" borderId="0" xfId="0" applyFill="1"/>
    <xf numFmtId="4" fontId="0" fillId="2" borderId="0" xfId="0" applyNumberFormat="1" applyFill="1" applyAlignment="1">
      <alignment horizontal="center"/>
    </xf>
    <xf numFmtId="4" fontId="0" fillId="2" borderId="0" xfId="0" applyNumberFormat="1" applyFill="1"/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2" fillId="5" borderId="0" xfId="0" applyNumberFormat="1" applyFont="1" applyFill="1" applyAlignment="1">
      <alignment horizontal="center"/>
    </xf>
    <xf numFmtId="4" fontId="0" fillId="7" borderId="0" xfId="0" applyNumberFormat="1" applyFill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" fontId="0" fillId="8" borderId="0" xfId="0" applyNumberFormat="1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5" fillId="7" borderId="0" xfId="0" applyNumberFormat="1" applyFont="1" applyFill="1" applyAlignment="1">
      <alignment horizontal="left"/>
    </xf>
    <xf numFmtId="4" fontId="5" fillId="0" borderId="0" xfId="0" applyNumberFormat="1" applyFont="1"/>
    <xf numFmtId="4" fontId="0" fillId="10" borderId="0" xfId="0" applyNumberFormat="1" applyFill="1"/>
    <xf numFmtId="4" fontId="0" fillId="8" borderId="0" xfId="0" applyNumberFormat="1" applyFill="1"/>
    <xf numFmtId="4" fontId="0" fillId="9" borderId="0" xfId="0" applyNumberForma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 horizontal="left" vertical="center"/>
    </xf>
    <xf numFmtId="4" fontId="2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0" xfId="0" applyFont="1" applyAlignment="1"/>
    <xf numFmtId="0" fontId="2" fillId="0" borderId="0" xfId="0" applyFont="1"/>
    <xf numFmtId="4" fontId="0" fillId="9" borderId="0" xfId="0" applyNumberFormat="1" applyFill="1" applyAlignment="1">
      <alignment horizontal="left"/>
    </xf>
    <xf numFmtId="0" fontId="6" fillId="2" borderId="1" xfId="0" applyFont="1" applyFill="1" applyBorder="1" applyAlignment="1">
      <alignment vertical="center" wrapText="1"/>
    </xf>
    <xf numFmtId="4" fontId="0" fillId="9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opLeftCell="A61" workbookViewId="0">
      <selection activeCell="K71" sqref="K71"/>
    </sheetView>
  </sheetViews>
  <sheetFormatPr defaultRowHeight="15" x14ac:dyDescent="0.25"/>
  <cols>
    <col min="1" max="1" width="18.5703125" customWidth="1"/>
    <col min="3" max="3" width="12.5703125" customWidth="1"/>
    <col min="4" max="4" width="10" bestFit="1" customWidth="1"/>
    <col min="5" max="5" width="12" customWidth="1"/>
    <col min="6" max="6" width="12.5703125" bestFit="1" customWidth="1"/>
    <col min="7" max="7" width="11.42578125" bestFit="1" customWidth="1"/>
    <col min="8" max="8" width="15.85546875" customWidth="1"/>
    <col min="9" max="9" width="11.42578125" bestFit="1" customWidth="1"/>
    <col min="10" max="10" width="17.28515625" customWidth="1"/>
    <col min="11" max="11" width="15.140625" customWidth="1"/>
    <col min="12" max="12" width="12.5703125" bestFit="1" customWidth="1"/>
    <col min="13" max="13" width="14.7109375" customWidth="1"/>
    <col min="14" max="14" width="12" customWidth="1"/>
    <col min="16" max="16" width="10" bestFit="1" customWidth="1"/>
    <col min="20" max="20" width="13" customWidth="1"/>
  </cols>
  <sheetData>
    <row r="1" spans="1:20" x14ac:dyDescent="0.25">
      <c r="A1" s="2"/>
      <c r="F1" s="1"/>
      <c r="H1" s="1"/>
      <c r="J1" s="4"/>
      <c r="K1" s="4"/>
      <c r="L1" s="4"/>
      <c r="M1" s="4"/>
      <c r="N1" s="5"/>
      <c r="O1" s="4"/>
      <c r="P1" s="4"/>
    </row>
    <row r="2" spans="1:20" x14ac:dyDescent="0.25">
      <c r="A2" s="2"/>
      <c r="F2" s="1"/>
      <c r="H2" s="1"/>
      <c r="I2" s="8"/>
      <c r="J2" s="9"/>
      <c r="K2" s="9"/>
      <c r="L2" s="9"/>
      <c r="M2" s="9"/>
      <c r="N2" s="9"/>
      <c r="O2" s="9"/>
      <c r="P2" s="9"/>
      <c r="Q2" s="10"/>
      <c r="R2" s="10"/>
      <c r="S2" s="10"/>
      <c r="T2" s="2"/>
    </row>
    <row r="3" spans="1:20" x14ac:dyDescent="0.25">
      <c r="A3" s="2"/>
      <c r="F3" s="1"/>
      <c r="H3" s="1"/>
      <c r="I3" s="8"/>
      <c r="J3" s="9"/>
      <c r="K3" s="9"/>
      <c r="L3" s="9"/>
      <c r="M3" s="9"/>
      <c r="N3" s="9"/>
      <c r="O3" s="9"/>
      <c r="P3" s="9"/>
      <c r="Q3" s="10"/>
      <c r="R3" s="10"/>
      <c r="S3" s="10"/>
      <c r="T3" s="2"/>
    </row>
    <row r="4" spans="1:20" x14ac:dyDescent="0.25">
      <c r="A4" s="2"/>
      <c r="F4" s="1"/>
      <c r="H4" s="1"/>
      <c r="I4" s="8"/>
      <c r="J4" s="9"/>
      <c r="K4" s="9"/>
      <c r="L4" s="9"/>
      <c r="M4" s="11"/>
      <c r="N4" s="9"/>
      <c r="O4" s="9"/>
      <c r="P4" s="9"/>
      <c r="Q4" s="10"/>
      <c r="R4" s="10"/>
      <c r="S4" s="10"/>
      <c r="T4" s="7"/>
    </row>
    <row r="5" spans="1:20" x14ac:dyDescent="0.25">
      <c r="A5" s="2"/>
      <c r="F5" s="1"/>
      <c r="I5" s="8"/>
      <c r="J5" s="12"/>
      <c r="K5" s="9"/>
      <c r="L5" s="9"/>
      <c r="M5" s="9"/>
      <c r="N5" s="9"/>
      <c r="O5" s="9"/>
      <c r="P5" s="9"/>
      <c r="Q5" s="10"/>
      <c r="R5" s="10"/>
      <c r="S5" s="10"/>
      <c r="T5" s="3"/>
    </row>
    <row r="6" spans="1:20" x14ac:dyDescent="0.25">
      <c r="A6" s="2"/>
      <c r="I6" s="8"/>
      <c r="J6" s="10"/>
      <c r="K6" s="13"/>
      <c r="L6" s="9"/>
      <c r="M6" s="12"/>
      <c r="N6" s="9"/>
      <c r="O6" s="9"/>
      <c r="P6" s="9"/>
      <c r="Q6" s="10"/>
      <c r="R6" s="10"/>
      <c r="S6" s="10"/>
      <c r="T6" s="2"/>
    </row>
    <row r="7" spans="1:20" x14ac:dyDescent="0.25">
      <c r="A7" s="2"/>
      <c r="I7" s="8"/>
      <c r="J7" s="10"/>
      <c r="K7" s="10"/>
      <c r="L7" s="12"/>
      <c r="M7" s="9"/>
      <c r="N7" s="9"/>
      <c r="O7" s="9"/>
      <c r="P7" s="13"/>
      <c r="Q7" s="10"/>
      <c r="R7" s="10"/>
      <c r="S7" s="13"/>
      <c r="T7" s="2"/>
    </row>
    <row r="8" spans="1:20" x14ac:dyDescent="0.25">
      <c r="A8" s="2"/>
      <c r="F8" s="1"/>
      <c r="I8" s="8"/>
      <c r="J8" s="14"/>
      <c r="K8" s="8"/>
      <c r="L8" s="14"/>
      <c r="M8" s="14"/>
      <c r="N8" s="14"/>
      <c r="O8" s="14"/>
      <c r="P8" s="12"/>
      <c r="Q8" s="8"/>
      <c r="R8" s="8"/>
      <c r="S8" s="8"/>
    </row>
    <row r="9" spans="1:20" x14ac:dyDescent="0.25">
      <c r="A9" s="2"/>
      <c r="F9" s="1"/>
      <c r="I9" s="8"/>
      <c r="J9" s="14"/>
      <c r="K9" s="15"/>
      <c r="L9" s="14"/>
      <c r="M9" s="14"/>
      <c r="N9" s="14"/>
      <c r="O9" s="14"/>
      <c r="P9" s="14"/>
      <c r="Q9" s="8"/>
      <c r="R9" s="8"/>
      <c r="S9" s="8"/>
    </row>
    <row r="10" spans="1:20" x14ac:dyDescent="0.25">
      <c r="A10" s="2"/>
      <c r="F10" s="1"/>
      <c r="I10" s="8"/>
      <c r="J10" s="14"/>
      <c r="K10" s="14"/>
      <c r="L10" s="14"/>
      <c r="M10" s="14"/>
      <c r="N10" s="14"/>
      <c r="O10" s="14"/>
      <c r="P10" s="14"/>
      <c r="Q10" s="8"/>
      <c r="R10" s="8"/>
      <c r="S10" s="8"/>
    </row>
    <row r="11" spans="1:20" x14ac:dyDescent="0.25">
      <c r="A11" s="2"/>
      <c r="J11" s="4"/>
      <c r="K11" s="6"/>
      <c r="L11" s="4"/>
      <c r="M11" s="4"/>
      <c r="N11" s="4"/>
      <c r="O11" s="4"/>
      <c r="P11" s="4"/>
    </row>
    <row r="12" spans="1:20" x14ac:dyDescent="0.25">
      <c r="A12" s="2"/>
      <c r="J12" s="4"/>
      <c r="K12" s="4"/>
      <c r="L12" s="4"/>
      <c r="M12" s="4"/>
      <c r="N12" s="4"/>
      <c r="O12" s="4"/>
      <c r="P12" s="4"/>
    </row>
    <row r="13" spans="1:20" x14ac:dyDescent="0.25">
      <c r="A13" s="2"/>
    </row>
    <row r="14" spans="1:20" x14ac:dyDescent="0.25">
      <c r="A14" s="2"/>
    </row>
    <row r="15" spans="1:20" x14ac:dyDescent="0.25">
      <c r="A15" s="2"/>
      <c r="J15" s="1"/>
    </row>
    <row r="16" spans="1:20" x14ac:dyDescent="0.25">
      <c r="A16" s="3"/>
      <c r="K16" s="1"/>
      <c r="L16" s="1"/>
    </row>
    <row r="17" spans="1:17" x14ac:dyDescent="0.25">
      <c r="D17" s="59" t="s">
        <v>68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7" x14ac:dyDescent="0.25"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7" x14ac:dyDescent="0.25">
      <c r="F19">
        <v>2</v>
      </c>
      <c r="H19" t="s">
        <v>83</v>
      </c>
      <c r="J19">
        <v>6.9</v>
      </c>
    </row>
    <row r="21" spans="1:17" ht="18.75" x14ac:dyDescent="0.25">
      <c r="D21" s="60" t="s">
        <v>86</v>
      </c>
      <c r="F21" s="18" t="s">
        <v>69</v>
      </c>
      <c r="G21" s="16"/>
      <c r="H21" s="18" t="s">
        <v>70</v>
      </c>
      <c r="I21" s="16"/>
      <c r="J21" s="18" t="s">
        <v>71</v>
      </c>
      <c r="K21" s="16"/>
      <c r="L21" s="18" t="s">
        <v>72</v>
      </c>
      <c r="M21" s="16"/>
      <c r="N21" s="18" t="s">
        <v>73</v>
      </c>
      <c r="O21" s="17"/>
    </row>
    <row r="22" spans="1:17" x14ac:dyDescent="0.25">
      <c r="D22" s="60"/>
      <c r="F22" s="19"/>
      <c r="G22" s="19"/>
      <c r="H22" s="19"/>
      <c r="I22" s="19"/>
      <c r="J22" s="19"/>
      <c r="K22" s="19"/>
      <c r="L22" s="19"/>
      <c r="M22" s="19"/>
      <c r="N22" s="19"/>
      <c r="Q22">
        <f>51835+1597</f>
        <v>53432</v>
      </c>
    </row>
    <row r="23" spans="1:17" x14ac:dyDescent="0.25">
      <c r="D23" s="60"/>
      <c r="F23" s="22">
        <v>252275.24</v>
      </c>
      <c r="G23" s="20"/>
      <c r="H23" s="22">
        <v>85599.25</v>
      </c>
      <c r="I23" s="20"/>
      <c r="J23" s="22">
        <v>14583.22</v>
      </c>
      <c r="K23" s="20"/>
      <c r="L23" s="22">
        <v>586701.51</v>
      </c>
      <c r="M23" s="20"/>
      <c r="N23" s="20">
        <v>1875.7</v>
      </c>
      <c r="O23" t="s">
        <v>74</v>
      </c>
    </row>
    <row r="24" spans="1:17" x14ac:dyDescent="0.25">
      <c r="D24" s="60"/>
      <c r="F24" s="22">
        <v>10857.84</v>
      </c>
      <c r="G24" s="20"/>
      <c r="H24" s="22">
        <v>128639.9</v>
      </c>
      <c r="I24" s="20"/>
      <c r="J24" s="22">
        <v>9213.06</v>
      </c>
      <c r="K24" s="20"/>
      <c r="L24" s="22">
        <v>596273.43000000005</v>
      </c>
      <c r="M24" s="20"/>
      <c r="N24" s="26">
        <v>51835.7</v>
      </c>
      <c r="O24" t="s">
        <v>75</v>
      </c>
      <c r="P24">
        <f>51835.7+1597</f>
        <v>53432.7</v>
      </c>
    </row>
    <row r="25" spans="1:17" x14ac:dyDescent="0.25">
      <c r="D25" s="60"/>
      <c r="F25" s="22">
        <v>16865.650000000001</v>
      </c>
      <c r="G25" s="20"/>
      <c r="H25" s="22">
        <v>107756.3</v>
      </c>
      <c r="I25" s="20"/>
      <c r="J25" s="22">
        <v>27565.200000000001</v>
      </c>
      <c r="K25" s="20"/>
      <c r="L25" s="22">
        <v>370</v>
      </c>
      <c r="M25" s="20"/>
      <c r="N25" s="21">
        <f>N23+N24</f>
        <v>53711.399999999994</v>
      </c>
      <c r="O25" t="s">
        <v>82</v>
      </c>
    </row>
    <row r="26" spans="1:17" x14ac:dyDescent="0.25">
      <c r="A26" s="29">
        <f>H34+F31+H35+J34+H36+F32+J35+H37+F33+H38+J36+H39+F34+J37+H40+H41+F35+J38+J40+H42+F36+H43+H44+J39+J42+J41+L34+L35+L36+H45+F37+J43+J44+H46+F38+J45+H47+F39+L37+J46+F40</f>
        <v>3126477.5999999992</v>
      </c>
      <c r="D26" s="60"/>
      <c r="F26" s="22">
        <v>19796.37</v>
      </c>
      <c r="G26" s="20"/>
      <c r="H26" s="22">
        <v>32062.27</v>
      </c>
      <c r="I26" s="20"/>
      <c r="J26" s="22">
        <v>44912.57</v>
      </c>
      <c r="K26" s="20"/>
      <c r="L26" s="22">
        <v>3011.21</v>
      </c>
      <c r="M26" s="20"/>
      <c r="N26" s="20"/>
    </row>
    <row r="27" spans="1:17" x14ac:dyDescent="0.25">
      <c r="D27" s="60"/>
      <c r="F27" s="25">
        <v>20000</v>
      </c>
      <c r="H27" s="22">
        <v>69285.789999999994</v>
      </c>
      <c r="J27" s="27">
        <v>99567.29</v>
      </c>
      <c r="L27" s="25">
        <v>2160</v>
      </c>
    </row>
    <row r="28" spans="1:17" x14ac:dyDescent="0.25">
      <c r="D28" s="60"/>
      <c r="F28" s="21">
        <f>SUM(F23:F27)</f>
        <v>319795.10000000003</v>
      </c>
      <c r="H28" s="22">
        <v>430601.2</v>
      </c>
      <c r="J28" s="22">
        <v>76061.25</v>
      </c>
      <c r="L28" s="21">
        <f>SUM(L23:L27)</f>
        <v>1188516.1499999999</v>
      </c>
    </row>
    <row r="29" spans="1:17" x14ac:dyDescent="0.25">
      <c r="D29" s="60"/>
      <c r="H29" s="22">
        <v>2246.04</v>
      </c>
      <c r="J29" s="22">
        <v>2264.7399999999998</v>
      </c>
    </row>
    <row r="30" spans="1:17" x14ac:dyDescent="0.25">
      <c r="F30" s="2"/>
      <c r="H30" s="22">
        <v>45265.01</v>
      </c>
      <c r="J30" s="22">
        <v>85002.64</v>
      </c>
    </row>
    <row r="31" spans="1:17" ht="24" customHeight="1" x14ac:dyDescent="0.25">
      <c r="F31" s="2">
        <v>26302</v>
      </c>
      <c r="H31" s="25">
        <v>20000</v>
      </c>
      <c r="J31" s="21">
        <f>SUM(J23:J30)</f>
        <v>359169.97</v>
      </c>
    </row>
    <row r="32" spans="1:17" ht="21.75" customHeight="1" x14ac:dyDescent="0.25">
      <c r="F32" s="2">
        <v>16</v>
      </c>
      <c r="H32" s="21">
        <f>SUM(H23:H31)</f>
        <v>921455.76</v>
      </c>
    </row>
    <row r="33" spans="3:17" ht="16.5" customHeight="1" x14ac:dyDescent="0.25">
      <c r="F33" s="2">
        <v>8469.2000000000007</v>
      </c>
    </row>
    <row r="34" spans="3:17" ht="18.75" customHeight="1" x14ac:dyDescent="0.25">
      <c r="F34" s="2">
        <v>112.7</v>
      </c>
      <c r="G34" s="2"/>
      <c r="H34" s="2">
        <v>200312.7</v>
      </c>
      <c r="I34" s="2"/>
      <c r="J34" s="2">
        <v>57559.6</v>
      </c>
      <c r="K34" s="2"/>
      <c r="L34" s="2">
        <v>586701.5</v>
      </c>
      <c r="N34" s="22">
        <v>214160</v>
      </c>
    </row>
    <row r="35" spans="3:17" ht="16.5" customHeight="1" x14ac:dyDescent="0.25">
      <c r="C35" s="2"/>
      <c r="D35" s="60" t="s">
        <v>87</v>
      </c>
      <c r="F35" s="2">
        <v>1684.5</v>
      </c>
      <c r="G35" s="2"/>
      <c r="H35" s="2">
        <v>509.9</v>
      </c>
      <c r="I35" s="2"/>
      <c r="J35" s="2">
        <v>757.2</v>
      </c>
      <c r="K35" s="2"/>
      <c r="L35" s="2">
        <v>596273.4</v>
      </c>
    </row>
    <row r="36" spans="3:17" ht="15.75" customHeight="1" x14ac:dyDescent="0.25">
      <c r="D36" s="60"/>
      <c r="F36" s="2">
        <v>252275.20000000001</v>
      </c>
      <c r="G36" s="2"/>
      <c r="H36" s="2">
        <v>254.5</v>
      </c>
      <c r="I36" s="2"/>
      <c r="J36" s="2">
        <v>17975.3</v>
      </c>
      <c r="K36" s="2"/>
      <c r="L36" s="2">
        <v>370</v>
      </c>
      <c r="M36" s="1">
        <v>150000</v>
      </c>
      <c r="N36" s="1">
        <v>22000</v>
      </c>
      <c r="O36" s="1">
        <v>2160</v>
      </c>
      <c r="P36" s="1">
        <v>20000</v>
      </c>
      <c r="Q36" s="1">
        <v>20000</v>
      </c>
    </row>
    <row r="37" spans="3:17" x14ac:dyDescent="0.25">
      <c r="D37" s="60"/>
      <c r="F37" s="2">
        <v>10857.9</v>
      </c>
      <c r="G37" s="2"/>
      <c r="H37" s="2">
        <v>64500.7</v>
      </c>
      <c r="I37" s="2"/>
      <c r="J37" s="2">
        <v>2764.8</v>
      </c>
      <c r="K37" s="2"/>
      <c r="L37" s="2">
        <v>100000</v>
      </c>
      <c r="M37" s="23" t="s">
        <v>76</v>
      </c>
      <c r="N37" s="23" t="s">
        <v>77</v>
      </c>
      <c r="O37" s="23" t="s">
        <v>72</v>
      </c>
      <c r="P37" s="23" t="s">
        <v>69</v>
      </c>
      <c r="Q37" s="23" t="s">
        <v>70</v>
      </c>
    </row>
    <row r="38" spans="3:17" x14ac:dyDescent="0.25">
      <c r="D38" s="60"/>
      <c r="F38" s="2">
        <v>37.6</v>
      </c>
      <c r="G38" s="2"/>
      <c r="H38" s="2">
        <v>164.2</v>
      </c>
      <c r="I38" s="2"/>
      <c r="J38" s="2">
        <v>16737.3</v>
      </c>
      <c r="K38" s="2"/>
      <c r="L38" s="30">
        <v>214160</v>
      </c>
    </row>
    <row r="39" spans="3:17" x14ac:dyDescent="0.25">
      <c r="D39" s="60"/>
      <c r="F39" s="2">
        <v>40</v>
      </c>
      <c r="G39" s="2"/>
      <c r="H39" s="2">
        <v>1820.4</v>
      </c>
      <c r="I39" s="2"/>
      <c r="J39" s="2">
        <v>76061.3</v>
      </c>
      <c r="K39" s="2"/>
      <c r="L39" s="28">
        <f>SUM(L34:L38)</f>
        <v>1497504.9</v>
      </c>
      <c r="N39" s="2">
        <v>8000</v>
      </c>
      <c r="O39" s="24" t="s">
        <v>78</v>
      </c>
    </row>
    <row r="40" spans="3:17" x14ac:dyDescent="0.25">
      <c r="D40" s="60"/>
      <c r="F40" s="2"/>
      <c r="G40" s="2"/>
      <c r="H40" s="2">
        <v>1500</v>
      </c>
      <c r="I40" s="2"/>
      <c r="J40" s="2">
        <v>90067.3</v>
      </c>
      <c r="K40" s="2"/>
      <c r="L40" s="31">
        <f>L39-L28</f>
        <v>308988.75</v>
      </c>
      <c r="N40" s="2">
        <v>4000</v>
      </c>
      <c r="O40" s="24" t="s">
        <v>79</v>
      </c>
    </row>
    <row r="41" spans="3:17" x14ac:dyDescent="0.25">
      <c r="F41" s="30">
        <v>0</v>
      </c>
      <c r="G41" s="2"/>
      <c r="H41" s="2">
        <v>81738.899999999994</v>
      </c>
      <c r="I41" s="2"/>
      <c r="J41" s="2">
        <v>9500</v>
      </c>
      <c r="K41" s="2"/>
      <c r="L41" s="2"/>
      <c r="N41" s="2">
        <v>10000</v>
      </c>
      <c r="O41" s="24" t="s">
        <v>80</v>
      </c>
    </row>
    <row r="42" spans="3:17" x14ac:dyDescent="0.25">
      <c r="F42" s="28">
        <f>SUM(F31:F41)</f>
        <v>299795.09999999998</v>
      </c>
      <c r="G42" s="2"/>
      <c r="H42" s="2">
        <v>710301.7</v>
      </c>
      <c r="I42" s="2"/>
      <c r="J42" s="2">
        <v>2264.6999999999998</v>
      </c>
      <c r="K42" s="2"/>
      <c r="L42" s="2"/>
    </row>
    <row r="43" spans="3:17" x14ac:dyDescent="0.25">
      <c r="F43" s="2"/>
      <c r="G43" s="2"/>
      <c r="H43" s="2">
        <v>2246</v>
      </c>
      <c r="I43" s="2"/>
      <c r="J43" s="2">
        <v>85002.6</v>
      </c>
      <c r="K43" s="2"/>
      <c r="L43" s="2"/>
    </row>
    <row r="44" spans="3:17" x14ac:dyDescent="0.25">
      <c r="H44" s="2">
        <v>45265</v>
      </c>
      <c r="J44" s="2">
        <v>3011.3</v>
      </c>
    </row>
    <row r="45" spans="3:17" x14ac:dyDescent="0.25">
      <c r="H45" s="2">
        <v>69285.8</v>
      </c>
      <c r="J45" s="2">
        <v>296</v>
      </c>
    </row>
    <row r="46" spans="3:17" x14ac:dyDescent="0.25">
      <c r="H46" s="2">
        <v>2986.4</v>
      </c>
      <c r="J46" s="2">
        <v>184</v>
      </c>
    </row>
    <row r="47" spans="3:17" x14ac:dyDescent="0.25">
      <c r="H47" s="2">
        <v>270</v>
      </c>
      <c r="J47" s="28">
        <f>SUM(J34:J46)</f>
        <v>362181.39999999997</v>
      </c>
    </row>
    <row r="48" spans="3:17" x14ac:dyDescent="0.25">
      <c r="H48" s="30">
        <v>0</v>
      </c>
      <c r="J48" s="31">
        <f>J47-J31</f>
        <v>3011.429999999993</v>
      </c>
    </row>
    <row r="49" spans="3:14" x14ac:dyDescent="0.25">
      <c r="H49" s="28">
        <f>SUM(H34:H48)</f>
        <v>1181156.2</v>
      </c>
    </row>
    <row r="50" spans="3:14" x14ac:dyDescent="0.25">
      <c r="H50" s="31">
        <f>H49-H32</f>
        <v>259700.43999999994</v>
      </c>
    </row>
    <row r="51" spans="3:14" x14ac:dyDescent="0.25">
      <c r="C51" s="29">
        <f>F52-A26</f>
        <v>267871.40000000037</v>
      </c>
    </row>
    <row r="52" spans="3:14" x14ac:dyDescent="0.25">
      <c r="F52" s="29">
        <f>F42+H49+J47+L39+N25</f>
        <v>3394348.9999999995</v>
      </c>
      <c r="G52" s="2" t="s">
        <v>84</v>
      </c>
      <c r="K52" s="2">
        <f>F42+H49+J47+L39+N24</f>
        <v>3392473.3</v>
      </c>
    </row>
    <row r="53" spans="3:14" x14ac:dyDescent="0.25">
      <c r="H53" s="2"/>
    </row>
    <row r="54" spans="3:14" x14ac:dyDescent="0.25">
      <c r="C54" s="2">
        <f>3026477.5+314160</f>
        <v>3340637.5</v>
      </c>
      <c r="F54" s="2">
        <f>F52+214160</f>
        <v>3608508.9999999995</v>
      </c>
      <c r="G54" s="2" t="s">
        <v>85</v>
      </c>
    </row>
    <row r="55" spans="3:14" x14ac:dyDescent="0.25">
      <c r="J55" s="2">
        <f>F42+H49+J47+L39+214160-F41-H48-L38</f>
        <v>3340637.5999999996</v>
      </c>
    </row>
    <row r="56" spans="3:14" x14ac:dyDescent="0.25">
      <c r="F56" s="2">
        <f>F54-C54</f>
        <v>267871.49999999953</v>
      </c>
    </row>
    <row r="62" spans="3:14" ht="18.75" x14ac:dyDescent="0.3">
      <c r="C62" s="61" t="s">
        <v>100</v>
      </c>
      <c r="D62" s="61"/>
      <c r="E62" s="61"/>
      <c r="F62" s="61"/>
      <c r="G62" s="54"/>
      <c r="H62" s="54"/>
      <c r="I62" s="33"/>
      <c r="N62" s="32"/>
    </row>
    <row r="63" spans="3:14" x14ac:dyDescent="0.25">
      <c r="C63" s="55"/>
      <c r="D63" s="55"/>
      <c r="E63" s="55"/>
      <c r="F63" s="55"/>
      <c r="G63" s="55"/>
      <c r="H63" s="55"/>
      <c r="I63" s="34"/>
      <c r="J63" s="20"/>
      <c r="N63" s="32"/>
    </row>
    <row r="64" spans="3:14" x14ac:dyDescent="0.25">
      <c r="C64" s="35" t="s">
        <v>69</v>
      </c>
      <c r="D64" s="35" t="s">
        <v>70</v>
      </c>
      <c r="E64" s="35" t="s">
        <v>71</v>
      </c>
      <c r="F64" s="35" t="s">
        <v>72</v>
      </c>
      <c r="G64" s="23" t="s">
        <v>73</v>
      </c>
      <c r="I64" s="34"/>
      <c r="J64" s="20"/>
    </row>
    <row r="65" spans="3:10" x14ac:dyDescent="0.25">
      <c r="C65" s="56">
        <v>13059.706</v>
      </c>
      <c r="D65" s="56">
        <v>100038.215</v>
      </c>
      <c r="E65" s="56">
        <v>65122.012000000002</v>
      </c>
      <c r="F65" s="56">
        <v>158873.66500000001</v>
      </c>
      <c r="G65" s="56">
        <v>16489.994999999999</v>
      </c>
      <c r="I65" s="34"/>
      <c r="J65" s="20"/>
    </row>
    <row r="66" spans="3:10" x14ac:dyDescent="0.25">
      <c r="C66" s="56">
        <v>4033.2550000000001</v>
      </c>
      <c r="D66" s="56">
        <v>31767.084999999999</v>
      </c>
      <c r="E66" s="56">
        <v>36797.141000000003</v>
      </c>
      <c r="F66" s="56">
        <v>4200</v>
      </c>
      <c r="G66" s="56">
        <v>4979.9780000000001</v>
      </c>
      <c r="I66" s="20"/>
      <c r="J66" s="20"/>
    </row>
    <row r="67" spans="3:10" x14ac:dyDescent="0.25">
      <c r="C67" s="56">
        <v>368.43299999999999</v>
      </c>
      <c r="D67" s="56">
        <v>1499.0450000000001</v>
      </c>
      <c r="E67" s="56">
        <v>31453.913</v>
      </c>
      <c r="F67" s="56">
        <v>46942.317000000003</v>
      </c>
      <c r="G67" s="56">
        <v>95.438000000000002</v>
      </c>
      <c r="I67" s="20"/>
      <c r="J67" s="20"/>
    </row>
    <row r="68" spans="3:10" x14ac:dyDescent="0.25">
      <c r="C68" s="56">
        <v>119848.30499999999</v>
      </c>
      <c r="D68" s="56">
        <v>16447.263999999999</v>
      </c>
      <c r="E68" s="56">
        <v>9392.3809999999994</v>
      </c>
      <c r="F68" s="56">
        <v>6070.4219999999996</v>
      </c>
      <c r="G68" s="56">
        <v>5045.6890000000003</v>
      </c>
      <c r="I68" s="20"/>
      <c r="J68" s="20"/>
    </row>
    <row r="69" spans="3:10" x14ac:dyDescent="0.25">
      <c r="C69" s="56">
        <v>15736.129000000001</v>
      </c>
      <c r="D69" s="56">
        <v>126833.022</v>
      </c>
      <c r="E69" s="56">
        <v>5606.4319999999998</v>
      </c>
      <c r="F69" s="56">
        <v>18658.906999999999</v>
      </c>
      <c r="G69" s="56">
        <v>3314.0790000000002</v>
      </c>
      <c r="I69" s="20"/>
      <c r="J69" s="20"/>
    </row>
    <row r="70" spans="3:10" x14ac:dyDescent="0.25">
      <c r="C70" s="56">
        <v>2762.8209999999999</v>
      </c>
      <c r="D70" s="56">
        <v>30842.603999999999</v>
      </c>
      <c r="E70" s="56">
        <v>2873.2080000000001</v>
      </c>
      <c r="F70" s="58">
        <v>12411.945</v>
      </c>
      <c r="G70" s="56">
        <v>673.42200000000003</v>
      </c>
      <c r="H70" t="s">
        <v>96</v>
      </c>
      <c r="I70" s="20"/>
      <c r="J70" s="20"/>
    </row>
    <row r="71" spans="3:10" x14ac:dyDescent="0.25">
      <c r="C71" s="35">
        <f>SUM(C65:C70)</f>
        <v>155808.64899999998</v>
      </c>
      <c r="D71" s="56">
        <v>30081.925999999999</v>
      </c>
      <c r="E71" s="56">
        <v>42402.936000000002</v>
      </c>
      <c r="F71" s="35">
        <f>SUM(F65:F70)</f>
        <v>247157.25600000002</v>
      </c>
      <c r="G71" s="56">
        <v>203.46</v>
      </c>
      <c r="H71" s="19" t="s">
        <v>96</v>
      </c>
      <c r="I71" s="2"/>
      <c r="J71" s="20"/>
    </row>
    <row r="72" spans="3:10" x14ac:dyDescent="0.25">
      <c r="C72" s="20"/>
      <c r="D72" s="56">
        <v>196.875</v>
      </c>
      <c r="E72" s="56">
        <v>604.49599999999998</v>
      </c>
      <c r="F72" s="20"/>
      <c r="G72" s="35">
        <f>SUM(G65:G71)</f>
        <v>30802.060999999998</v>
      </c>
      <c r="H72" s="19"/>
      <c r="I72" s="2"/>
      <c r="J72" s="20"/>
    </row>
    <row r="73" spans="3:10" x14ac:dyDescent="0.25">
      <c r="C73" s="20"/>
      <c r="D73" s="56">
        <v>58.954000000000001</v>
      </c>
      <c r="E73" s="56">
        <v>20</v>
      </c>
      <c r="F73" s="20"/>
      <c r="H73" s="19"/>
      <c r="I73" s="2"/>
      <c r="J73" s="20"/>
    </row>
    <row r="74" spans="3:10" x14ac:dyDescent="0.25">
      <c r="C74" s="35"/>
      <c r="D74" s="56">
        <v>1123.018</v>
      </c>
      <c r="E74" s="35">
        <f>SUM(E65:E73)</f>
        <v>194272.519</v>
      </c>
      <c r="F74" s="20"/>
      <c r="H74" s="19"/>
      <c r="I74" s="2"/>
      <c r="J74" s="20"/>
    </row>
    <row r="75" spans="3:10" x14ac:dyDescent="0.25">
      <c r="C75" s="20"/>
      <c r="D75" s="56">
        <v>34466.237000000001</v>
      </c>
      <c r="E75" s="20"/>
      <c r="F75" s="20"/>
      <c r="H75" s="20"/>
      <c r="I75" s="2"/>
      <c r="J75" s="2"/>
    </row>
    <row r="76" spans="3:10" x14ac:dyDescent="0.25">
      <c r="C76" s="20"/>
      <c r="D76" s="35">
        <f>SUM(D65:D75)</f>
        <v>373354.245</v>
      </c>
      <c r="E76" s="20"/>
      <c r="F76" s="20"/>
      <c r="H76" s="20"/>
      <c r="I76" s="2"/>
      <c r="J76" s="2"/>
    </row>
    <row r="77" spans="3:10" x14ac:dyDescent="0.25">
      <c r="I77" s="2"/>
      <c r="J77" s="2"/>
    </row>
    <row r="78" spans="3:10" x14ac:dyDescent="0.25">
      <c r="I78" s="2"/>
      <c r="J78" s="2"/>
    </row>
    <row r="79" spans="3:10" x14ac:dyDescent="0.25">
      <c r="I79" s="2"/>
      <c r="J79" s="2"/>
    </row>
  </sheetData>
  <mergeCells count="4">
    <mergeCell ref="D17:O18"/>
    <mergeCell ref="D21:D29"/>
    <mergeCell ref="D35:D40"/>
    <mergeCell ref="C62:F6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tabSelected="1" view="pageBreakPreview" topLeftCell="A80" zoomScale="110" zoomScaleNormal="100" zoomScaleSheetLayoutView="110" workbookViewId="0">
      <selection activeCell="I99" sqref="I99"/>
    </sheetView>
  </sheetViews>
  <sheetFormatPr defaultRowHeight="15" x14ac:dyDescent="0.25"/>
  <cols>
    <col min="1" max="1" width="21" customWidth="1"/>
    <col min="2" max="2" width="38.85546875" customWidth="1"/>
    <col min="3" max="3" width="40.5703125" customWidth="1"/>
    <col min="4" max="4" width="15.42578125" customWidth="1"/>
    <col min="5" max="5" width="16" customWidth="1"/>
    <col min="6" max="6" width="10.85546875" style="2" bestFit="1" customWidth="1"/>
    <col min="8" max="8" width="12.28515625" bestFit="1" customWidth="1"/>
  </cols>
  <sheetData>
    <row r="1" spans="1:5" x14ac:dyDescent="0.25">
      <c r="A1" s="52"/>
      <c r="B1" s="52"/>
      <c r="C1" s="52"/>
      <c r="D1" s="52"/>
      <c r="E1" s="53" t="s">
        <v>90</v>
      </c>
    </row>
    <row r="2" spans="1:5" ht="48.75" customHeight="1" x14ac:dyDescent="0.25">
      <c r="A2" s="85" t="s">
        <v>112</v>
      </c>
      <c r="B2" s="85"/>
      <c r="C2" s="85"/>
      <c r="D2" s="85"/>
      <c r="E2" s="85"/>
    </row>
    <row r="3" spans="1:5" ht="60.75" customHeight="1" x14ac:dyDescent="0.25">
      <c r="A3" s="86" t="s">
        <v>0</v>
      </c>
      <c r="B3" s="88" t="s">
        <v>1</v>
      </c>
      <c r="C3" s="88" t="s">
        <v>2</v>
      </c>
      <c r="D3" s="86" t="s">
        <v>64</v>
      </c>
      <c r="E3" s="86" t="s">
        <v>65</v>
      </c>
    </row>
    <row r="4" spans="1:5" ht="14.25" customHeight="1" x14ac:dyDescent="0.25">
      <c r="A4" s="87"/>
      <c r="B4" s="89"/>
      <c r="C4" s="89"/>
      <c r="D4" s="87"/>
      <c r="E4" s="87"/>
    </row>
    <row r="5" spans="1:5" ht="18" customHeight="1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</row>
    <row r="6" spans="1:5" ht="15.75" x14ac:dyDescent="0.25">
      <c r="A6" s="83" t="s">
        <v>3</v>
      </c>
      <c r="B6" s="83" t="s">
        <v>91</v>
      </c>
      <c r="C6" s="57" t="s">
        <v>4</v>
      </c>
      <c r="D6" s="44">
        <f>D8+D9+D10</f>
        <v>14789817.300000001</v>
      </c>
      <c r="E6" s="44">
        <f>E12+E60+E114+E162+E180+E210+E252</f>
        <v>10121116.090000004</v>
      </c>
    </row>
    <row r="7" spans="1:5" ht="31.5" x14ac:dyDescent="0.25">
      <c r="A7" s="83"/>
      <c r="B7" s="83"/>
      <c r="C7" s="37" t="s">
        <v>5</v>
      </c>
      <c r="D7" s="38"/>
      <c r="E7" s="38"/>
    </row>
    <row r="8" spans="1:5" ht="15.75" x14ac:dyDescent="0.25">
      <c r="A8" s="83"/>
      <c r="B8" s="83"/>
      <c r="C8" s="57" t="s">
        <v>6</v>
      </c>
      <c r="D8" s="51">
        <v>235138.7</v>
      </c>
      <c r="E8" s="51">
        <f>E14+E62+E116+E164+E182+E212+E254</f>
        <v>335080.77</v>
      </c>
    </row>
    <row r="9" spans="1:5" ht="14.25" customHeight="1" x14ac:dyDescent="0.25">
      <c r="A9" s="83"/>
      <c r="B9" s="83"/>
      <c r="C9" s="57" t="s">
        <v>7</v>
      </c>
      <c r="D9" s="51">
        <f>D15+D63+D117+D165+D183+D213+D255</f>
        <v>3611378.5999999996</v>
      </c>
      <c r="E9" s="51">
        <f>E15+E63+E117+E165+E183+E213+E255</f>
        <v>1641504.4200000002</v>
      </c>
    </row>
    <row r="10" spans="1:5" ht="15.75" x14ac:dyDescent="0.25">
      <c r="A10" s="83"/>
      <c r="B10" s="83"/>
      <c r="C10" s="57" t="s">
        <v>8</v>
      </c>
      <c r="D10" s="51">
        <f>D16+D64+D118+D166+D184+D214+D256</f>
        <v>10943300</v>
      </c>
      <c r="E10" s="51">
        <f>E16+E64+E118+E166+E184+E214+E256</f>
        <v>8144530.8999999994</v>
      </c>
    </row>
    <row r="11" spans="1:5" ht="15.75" x14ac:dyDescent="0.25">
      <c r="A11" s="83"/>
      <c r="B11" s="83"/>
      <c r="C11" s="57" t="s">
        <v>66</v>
      </c>
      <c r="D11" s="51">
        <v>0</v>
      </c>
      <c r="E11" s="51">
        <f>E17+E65+E119+E167+E185+E215+E257</f>
        <v>0</v>
      </c>
    </row>
    <row r="12" spans="1:5" ht="15.75" customHeight="1" x14ac:dyDescent="0.25">
      <c r="A12" s="84" t="s">
        <v>9</v>
      </c>
      <c r="B12" s="84" t="s">
        <v>89</v>
      </c>
      <c r="C12" s="40" t="s">
        <v>4</v>
      </c>
      <c r="D12" s="41">
        <f>D14+D15+D16+D17</f>
        <v>50000</v>
      </c>
      <c r="E12" s="41">
        <f>E18+E48+E54+E42</f>
        <v>44954</v>
      </c>
    </row>
    <row r="13" spans="1:5" ht="27" customHeight="1" x14ac:dyDescent="0.25">
      <c r="A13" s="84"/>
      <c r="B13" s="84"/>
      <c r="C13" s="40" t="s">
        <v>5</v>
      </c>
      <c r="D13" s="42"/>
      <c r="E13" s="42"/>
    </row>
    <row r="14" spans="1:5" ht="15.75" x14ac:dyDescent="0.25">
      <c r="A14" s="84"/>
      <c r="B14" s="84"/>
      <c r="C14" s="40" t="s">
        <v>6</v>
      </c>
      <c r="D14" s="42">
        <v>0</v>
      </c>
      <c r="E14" s="42">
        <f>E20+E50+E56</f>
        <v>0</v>
      </c>
    </row>
    <row r="15" spans="1:5" ht="16.5" customHeight="1" x14ac:dyDescent="0.25">
      <c r="A15" s="84"/>
      <c r="B15" s="84"/>
      <c r="C15" s="40" t="s">
        <v>7</v>
      </c>
      <c r="D15" s="42">
        <f>D21+D27+D33+D39</f>
        <v>50000</v>
      </c>
      <c r="E15" s="42">
        <f>E21+E51+E57+E45</f>
        <v>44954</v>
      </c>
    </row>
    <row r="16" spans="1:5" ht="15.75" x14ac:dyDescent="0.25">
      <c r="A16" s="84"/>
      <c r="B16" s="84"/>
      <c r="C16" s="40" t="s">
        <v>8</v>
      </c>
      <c r="D16" s="42">
        <v>0</v>
      </c>
      <c r="E16" s="42">
        <f>E22</f>
        <v>0</v>
      </c>
    </row>
    <row r="17" spans="1:5" ht="33" customHeight="1" x14ac:dyDescent="0.25">
      <c r="A17" s="84"/>
      <c r="B17" s="84"/>
      <c r="C17" s="40" t="s">
        <v>66</v>
      </c>
      <c r="D17" s="42">
        <f>D23</f>
        <v>0</v>
      </c>
      <c r="E17" s="42">
        <f>E23</f>
        <v>0</v>
      </c>
    </row>
    <row r="18" spans="1:5" ht="15.75" x14ac:dyDescent="0.25">
      <c r="A18" s="82" t="s">
        <v>10</v>
      </c>
      <c r="B18" s="82" t="s">
        <v>11</v>
      </c>
      <c r="C18" s="43" t="s">
        <v>4</v>
      </c>
      <c r="D18" s="44">
        <f>D20+D21+D22+D23</f>
        <v>50000</v>
      </c>
      <c r="E18" s="44">
        <f>E20+E21+E22+E23</f>
        <v>11152.92</v>
      </c>
    </row>
    <row r="19" spans="1:5" ht="30" customHeight="1" x14ac:dyDescent="0.25">
      <c r="A19" s="82"/>
      <c r="B19" s="82"/>
      <c r="C19" s="45" t="s">
        <v>5</v>
      </c>
      <c r="D19" s="46"/>
      <c r="E19" s="46"/>
    </row>
    <row r="20" spans="1:5" ht="15.75" x14ac:dyDescent="0.25">
      <c r="A20" s="82"/>
      <c r="B20" s="82"/>
      <c r="C20" s="45" t="s">
        <v>6</v>
      </c>
      <c r="D20" s="47">
        <v>0</v>
      </c>
      <c r="E20" s="47">
        <v>0</v>
      </c>
    </row>
    <row r="21" spans="1:5" ht="15.75" x14ac:dyDescent="0.25">
      <c r="A21" s="82"/>
      <c r="B21" s="82"/>
      <c r="C21" s="45" t="s">
        <v>7</v>
      </c>
      <c r="D21" s="39">
        <v>50000</v>
      </c>
      <c r="E21" s="39">
        <v>11152.92</v>
      </c>
    </row>
    <row r="22" spans="1:5" ht="15.75" x14ac:dyDescent="0.25">
      <c r="A22" s="82"/>
      <c r="B22" s="82"/>
      <c r="C22" s="45" t="s">
        <v>8</v>
      </c>
      <c r="D22" s="47">
        <v>0</v>
      </c>
      <c r="E22" s="47">
        <v>0</v>
      </c>
    </row>
    <row r="23" spans="1:5" ht="15.75" x14ac:dyDescent="0.25">
      <c r="A23" s="82"/>
      <c r="B23" s="82"/>
      <c r="C23" s="37" t="s">
        <v>66</v>
      </c>
      <c r="D23" s="47">
        <v>0</v>
      </c>
      <c r="E23" s="47">
        <v>0</v>
      </c>
    </row>
    <row r="24" spans="1:5" ht="15.75" hidden="1" customHeight="1" x14ac:dyDescent="0.25">
      <c r="A24" s="64" t="s">
        <v>13</v>
      </c>
      <c r="B24" s="64" t="s">
        <v>12</v>
      </c>
      <c r="C24" s="43" t="s">
        <v>4</v>
      </c>
      <c r="D24" s="44"/>
      <c r="E24" s="44"/>
    </row>
    <row r="25" spans="1:5" ht="42.75" hidden="1" customHeight="1" x14ac:dyDescent="0.25">
      <c r="A25" s="65"/>
      <c r="B25" s="65"/>
      <c r="C25" s="45" t="s">
        <v>5</v>
      </c>
      <c r="D25" s="46"/>
      <c r="E25" s="46"/>
    </row>
    <row r="26" spans="1:5" ht="15.75" hidden="1" x14ac:dyDescent="0.25">
      <c r="A26" s="65"/>
      <c r="B26" s="65"/>
      <c r="C26" s="45" t="s">
        <v>6</v>
      </c>
      <c r="D26" s="47"/>
      <c r="E26" s="47"/>
    </row>
    <row r="27" spans="1:5" ht="15.75" hidden="1" x14ac:dyDescent="0.25">
      <c r="A27" s="65"/>
      <c r="B27" s="65"/>
      <c r="C27" s="45" t="s">
        <v>7</v>
      </c>
      <c r="D27" s="39"/>
      <c r="E27" s="39"/>
    </row>
    <row r="28" spans="1:5" ht="15.75" hidden="1" x14ac:dyDescent="0.25">
      <c r="A28" s="65"/>
      <c r="B28" s="65"/>
      <c r="C28" s="45" t="s">
        <v>8</v>
      </c>
      <c r="D28" s="47"/>
      <c r="E28" s="47"/>
    </row>
    <row r="29" spans="1:5" ht="15.75" hidden="1" x14ac:dyDescent="0.25">
      <c r="A29" s="66"/>
      <c r="B29" s="66"/>
      <c r="C29" s="37" t="s">
        <v>66</v>
      </c>
      <c r="D29" s="47"/>
      <c r="E29" s="47"/>
    </row>
    <row r="30" spans="1:5" ht="15.75" hidden="1" customHeight="1" x14ac:dyDescent="0.25">
      <c r="A30" s="64" t="s">
        <v>15</v>
      </c>
      <c r="B30" s="64" t="s">
        <v>14</v>
      </c>
      <c r="C30" s="43" t="s">
        <v>4</v>
      </c>
      <c r="D30" s="44"/>
      <c r="E30" s="44"/>
    </row>
    <row r="31" spans="1:5" ht="26.25" hidden="1" customHeight="1" x14ac:dyDescent="0.25">
      <c r="A31" s="65"/>
      <c r="B31" s="65"/>
      <c r="C31" s="45" t="s">
        <v>5</v>
      </c>
      <c r="D31" s="46"/>
      <c r="E31" s="46"/>
    </row>
    <row r="32" spans="1:5" ht="15.75" hidden="1" x14ac:dyDescent="0.25">
      <c r="A32" s="65"/>
      <c r="B32" s="65"/>
      <c r="C32" s="45" t="s">
        <v>6</v>
      </c>
      <c r="D32" s="47"/>
      <c r="E32" s="47"/>
    </row>
    <row r="33" spans="1:5" ht="15.75" hidden="1" x14ac:dyDescent="0.25">
      <c r="A33" s="65"/>
      <c r="B33" s="65"/>
      <c r="C33" s="45" t="s">
        <v>7</v>
      </c>
      <c r="D33" s="39"/>
      <c r="E33" s="39"/>
    </row>
    <row r="34" spans="1:5" ht="15.75" hidden="1" x14ac:dyDescent="0.25">
      <c r="A34" s="65"/>
      <c r="B34" s="65"/>
      <c r="C34" s="45" t="s">
        <v>8</v>
      </c>
      <c r="D34" s="47"/>
      <c r="E34" s="47"/>
    </row>
    <row r="35" spans="1:5" ht="15.75" hidden="1" x14ac:dyDescent="0.25">
      <c r="A35" s="66"/>
      <c r="B35" s="66"/>
      <c r="C35" s="37" t="s">
        <v>66</v>
      </c>
      <c r="D35" s="47"/>
      <c r="E35" s="47"/>
    </row>
    <row r="36" spans="1:5" ht="15.75" hidden="1" customHeight="1" x14ac:dyDescent="0.25">
      <c r="A36" s="64" t="s">
        <v>67</v>
      </c>
      <c r="B36" s="64" t="s">
        <v>16</v>
      </c>
      <c r="C36" s="43" t="s">
        <v>4</v>
      </c>
      <c r="D36" s="44"/>
      <c r="E36" s="44"/>
    </row>
    <row r="37" spans="1:5" ht="27.75" hidden="1" customHeight="1" x14ac:dyDescent="0.25">
      <c r="A37" s="65"/>
      <c r="B37" s="65"/>
      <c r="C37" s="45" t="s">
        <v>5</v>
      </c>
      <c r="D37" s="46"/>
      <c r="E37" s="46"/>
    </row>
    <row r="38" spans="1:5" ht="15.75" hidden="1" x14ac:dyDescent="0.25">
      <c r="A38" s="65"/>
      <c r="B38" s="65"/>
      <c r="C38" s="45" t="s">
        <v>6</v>
      </c>
      <c r="D38" s="47"/>
      <c r="E38" s="47"/>
    </row>
    <row r="39" spans="1:5" ht="15.75" hidden="1" x14ac:dyDescent="0.25">
      <c r="A39" s="65"/>
      <c r="B39" s="65"/>
      <c r="C39" s="45" t="s">
        <v>7</v>
      </c>
      <c r="D39" s="39"/>
      <c r="E39" s="47"/>
    </row>
    <row r="40" spans="1:5" ht="15.75" hidden="1" x14ac:dyDescent="0.25">
      <c r="A40" s="65"/>
      <c r="B40" s="65"/>
      <c r="C40" s="45" t="s">
        <v>8</v>
      </c>
      <c r="D40" s="47"/>
      <c r="E40" s="47"/>
    </row>
    <row r="41" spans="1:5" ht="15.75" hidden="1" x14ac:dyDescent="0.25">
      <c r="A41" s="66"/>
      <c r="B41" s="66"/>
      <c r="C41" s="37" t="s">
        <v>66</v>
      </c>
      <c r="D41" s="47"/>
      <c r="E41" s="47"/>
    </row>
    <row r="42" spans="1:5" ht="15.75" x14ac:dyDescent="0.25">
      <c r="A42" s="67" t="s">
        <v>115</v>
      </c>
      <c r="B42" s="64" t="s">
        <v>105</v>
      </c>
      <c r="C42" s="43" t="s">
        <v>4</v>
      </c>
      <c r="D42" s="44">
        <f>D44+D45+D46+D47</f>
        <v>0</v>
      </c>
      <c r="E42" s="44">
        <f>E44+E45+E46+E47</f>
        <v>3201.08</v>
      </c>
    </row>
    <row r="43" spans="1:5" ht="31.5" x14ac:dyDescent="0.25">
      <c r="A43" s="68"/>
      <c r="B43" s="65"/>
      <c r="C43" s="45" t="s">
        <v>5</v>
      </c>
      <c r="D43" s="46"/>
      <c r="E43" s="46"/>
    </row>
    <row r="44" spans="1:5" ht="15.75" x14ac:dyDescent="0.25">
      <c r="A44" s="68"/>
      <c r="B44" s="65"/>
      <c r="C44" s="45" t="s">
        <v>6</v>
      </c>
      <c r="D44" s="47">
        <v>0</v>
      </c>
      <c r="E44" s="47">
        <v>0</v>
      </c>
    </row>
    <row r="45" spans="1:5" ht="15.75" x14ac:dyDescent="0.25">
      <c r="A45" s="68"/>
      <c r="B45" s="65"/>
      <c r="C45" s="45" t="s">
        <v>7</v>
      </c>
      <c r="D45" s="39">
        <v>0</v>
      </c>
      <c r="E45" s="39">
        <v>3201.08</v>
      </c>
    </row>
    <row r="46" spans="1:5" ht="15.75" x14ac:dyDescent="0.25">
      <c r="A46" s="68"/>
      <c r="B46" s="65"/>
      <c r="C46" s="45" t="s">
        <v>8</v>
      </c>
      <c r="D46" s="47">
        <v>0</v>
      </c>
      <c r="E46" s="47">
        <v>0</v>
      </c>
    </row>
    <row r="47" spans="1:5" ht="15.75" x14ac:dyDescent="0.25">
      <c r="A47" s="69"/>
      <c r="B47" s="66"/>
      <c r="C47" s="37" t="s">
        <v>66</v>
      </c>
      <c r="D47" s="47">
        <v>0</v>
      </c>
      <c r="E47" s="47">
        <v>0</v>
      </c>
    </row>
    <row r="48" spans="1:5" ht="15.75" x14ac:dyDescent="0.25">
      <c r="A48" s="67" t="s">
        <v>13</v>
      </c>
      <c r="B48" s="64" t="s">
        <v>12</v>
      </c>
      <c r="C48" s="43" t="s">
        <v>4</v>
      </c>
      <c r="D48" s="44">
        <f>D50+D51+D52+D53</f>
        <v>0</v>
      </c>
      <c r="E48" s="44">
        <f>E50+E51+E52+E53</f>
        <v>24600</v>
      </c>
    </row>
    <row r="49" spans="1:5" ht="31.5" x14ac:dyDescent="0.25">
      <c r="A49" s="68"/>
      <c r="B49" s="65"/>
      <c r="C49" s="45" t="s">
        <v>5</v>
      </c>
      <c r="D49" s="46"/>
      <c r="E49" s="46"/>
    </row>
    <row r="50" spans="1:5" ht="15.75" x14ac:dyDescent="0.25">
      <c r="A50" s="68"/>
      <c r="B50" s="65"/>
      <c r="C50" s="45" t="s">
        <v>6</v>
      </c>
      <c r="D50" s="47">
        <v>0</v>
      </c>
      <c r="E50" s="47">
        <v>0</v>
      </c>
    </row>
    <row r="51" spans="1:5" ht="15.75" x14ac:dyDescent="0.25">
      <c r="A51" s="68"/>
      <c r="B51" s="65"/>
      <c r="C51" s="45" t="s">
        <v>7</v>
      </c>
      <c r="D51" s="39">
        <v>0</v>
      </c>
      <c r="E51" s="39">
        <v>24600</v>
      </c>
    </row>
    <row r="52" spans="1:5" ht="15.75" x14ac:dyDescent="0.25">
      <c r="A52" s="68"/>
      <c r="B52" s="65"/>
      <c r="C52" s="45" t="s">
        <v>8</v>
      </c>
      <c r="D52" s="47">
        <v>0</v>
      </c>
      <c r="E52" s="47">
        <v>0</v>
      </c>
    </row>
    <row r="53" spans="1:5" ht="15.75" x14ac:dyDescent="0.25">
      <c r="A53" s="69"/>
      <c r="B53" s="66"/>
      <c r="C53" s="37" t="s">
        <v>66</v>
      </c>
      <c r="D53" s="47">
        <v>0</v>
      </c>
      <c r="E53" s="47">
        <v>0</v>
      </c>
    </row>
    <row r="54" spans="1:5" ht="15.75" x14ac:dyDescent="0.25">
      <c r="A54" s="67" t="s">
        <v>15</v>
      </c>
      <c r="B54" s="64" t="s">
        <v>14</v>
      </c>
      <c r="C54" s="43" t="s">
        <v>4</v>
      </c>
      <c r="D54" s="44">
        <f>D56+D57+D58+D59</f>
        <v>0</v>
      </c>
      <c r="E54" s="44">
        <f>E56+E57+E58+E59</f>
        <v>6000</v>
      </c>
    </row>
    <row r="55" spans="1:5" ht="31.5" x14ac:dyDescent="0.25">
      <c r="A55" s="68"/>
      <c r="B55" s="65"/>
      <c r="C55" s="45" t="s">
        <v>5</v>
      </c>
      <c r="D55" s="46"/>
      <c r="E55" s="46"/>
    </row>
    <row r="56" spans="1:5" ht="15.75" x14ac:dyDescent="0.25">
      <c r="A56" s="68"/>
      <c r="B56" s="65"/>
      <c r="C56" s="45" t="s">
        <v>6</v>
      </c>
      <c r="D56" s="47">
        <v>0</v>
      </c>
      <c r="E56" s="47">
        <v>0</v>
      </c>
    </row>
    <row r="57" spans="1:5" ht="15.75" x14ac:dyDescent="0.25">
      <c r="A57" s="68"/>
      <c r="B57" s="65"/>
      <c r="C57" s="45" t="s">
        <v>7</v>
      </c>
      <c r="D57" s="39">
        <v>0</v>
      </c>
      <c r="E57" s="39">
        <v>6000</v>
      </c>
    </row>
    <row r="58" spans="1:5" ht="15.75" x14ac:dyDescent="0.25">
      <c r="A58" s="68"/>
      <c r="B58" s="65"/>
      <c r="C58" s="45" t="s">
        <v>8</v>
      </c>
      <c r="D58" s="47">
        <v>0</v>
      </c>
      <c r="E58" s="47">
        <v>0</v>
      </c>
    </row>
    <row r="59" spans="1:5" ht="15.75" x14ac:dyDescent="0.25">
      <c r="A59" s="69"/>
      <c r="B59" s="66"/>
      <c r="C59" s="37" t="s">
        <v>66</v>
      </c>
      <c r="D59" s="47">
        <v>0</v>
      </c>
      <c r="E59" s="47">
        <v>0</v>
      </c>
    </row>
    <row r="60" spans="1:5" ht="15.75" customHeight="1" x14ac:dyDescent="0.25">
      <c r="A60" s="84" t="s">
        <v>17</v>
      </c>
      <c r="B60" s="84" t="s">
        <v>18</v>
      </c>
      <c r="C60" s="40" t="s">
        <v>4</v>
      </c>
      <c r="D60" s="41">
        <f>D62+D63</f>
        <v>163029.20000000001</v>
      </c>
      <c r="E60" s="41">
        <f>E66+E72+E84+E90+E96+E78+E102+E108</f>
        <v>69181.740000000005</v>
      </c>
    </row>
    <row r="61" spans="1:5" ht="31.5" x14ac:dyDescent="0.25">
      <c r="A61" s="84"/>
      <c r="B61" s="84"/>
      <c r="C61" s="40" t="s">
        <v>5</v>
      </c>
      <c r="D61" s="48"/>
      <c r="E61" s="42"/>
    </row>
    <row r="62" spans="1:5" ht="15.75" x14ac:dyDescent="0.25">
      <c r="A62" s="84"/>
      <c r="B62" s="84"/>
      <c r="C62" s="40" t="s">
        <v>6</v>
      </c>
      <c r="D62" s="42">
        <f>D68+D74+D86+D92+D98+D80+D104+D110</f>
        <v>131278</v>
      </c>
      <c r="E62" s="42">
        <f>E68+E74+E86+E92+E98+E80+E104+E110</f>
        <v>43720</v>
      </c>
    </row>
    <row r="63" spans="1:5" ht="15.75" x14ac:dyDescent="0.25">
      <c r="A63" s="84"/>
      <c r="B63" s="84"/>
      <c r="C63" s="40" t="s">
        <v>7</v>
      </c>
      <c r="D63" s="42">
        <f>D69+D75+D87+D93+D99+D81+D105+D111</f>
        <v>31751.200000000001</v>
      </c>
      <c r="E63" s="42">
        <f>E69+E75+E81+E87+E93+E99+E105+E111</f>
        <v>25461.74</v>
      </c>
    </row>
    <row r="64" spans="1:5" ht="15.75" x14ac:dyDescent="0.25">
      <c r="A64" s="84"/>
      <c r="B64" s="84"/>
      <c r="C64" s="40" t="s">
        <v>8</v>
      </c>
      <c r="D64" s="49">
        <f>D70+D76+D88+D94+D82+D106+D112</f>
        <v>0</v>
      </c>
      <c r="E64" s="42">
        <f>E70+E76+E88+E94+E100+E82+E106+E112</f>
        <v>0</v>
      </c>
    </row>
    <row r="65" spans="1:5" ht="15.75" x14ac:dyDescent="0.25">
      <c r="A65" s="84"/>
      <c r="B65" s="84"/>
      <c r="C65" s="40" t="s">
        <v>66</v>
      </c>
      <c r="D65" s="49">
        <f>D71+D77+D89+D95+D83+D107+D113</f>
        <v>0</v>
      </c>
      <c r="E65" s="49">
        <f>E71+E77+E89+E95+E101+E83+E107+E113</f>
        <v>0</v>
      </c>
    </row>
    <row r="66" spans="1:5" ht="16.5" customHeight="1" x14ac:dyDescent="0.25">
      <c r="A66" s="82" t="s">
        <v>19</v>
      </c>
      <c r="B66" s="82" t="s">
        <v>20</v>
      </c>
      <c r="C66" s="43" t="s">
        <v>4</v>
      </c>
      <c r="D66" s="44">
        <f>D68+D69+D70+D71</f>
        <v>14153.8</v>
      </c>
      <c r="E66" s="44">
        <f>E68+E69+E70+E71</f>
        <v>0</v>
      </c>
    </row>
    <row r="67" spans="1:5" ht="31.5" x14ac:dyDescent="0.25">
      <c r="A67" s="82"/>
      <c r="B67" s="82"/>
      <c r="C67" s="45" t="s">
        <v>5</v>
      </c>
      <c r="D67" s="46"/>
      <c r="E67" s="39"/>
    </row>
    <row r="68" spans="1:5" ht="18" customHeight="1" x14ac:dyDescent="0.25">
      <c r="A68" s="82"/>
      <c r="B68" s="82"/>
      <c r="C68" s="45" t="s">
        <v>6</v>
      </c>
      <c r="D68" s="39">
        <v>14153.8</v>
      </c>
      <c r="E68" s="39">
        <v>0</v>
      </c>
    </row>
    <row r="69" spans="1:5" ht="15.75" customHeight="1" x14ac:dyDescent="0.25">
      <c r="A69" s="82"/>
      <c r="B69" s="82"/>
      <c r="C69" s="45" t="s">
        <v>7</v>
      </c>
      <c r="D69" s="39">
        <v>0</v>
      </c>
      <c r="E69" s="39">
        <v>0</v>
      </c>
    </row>
    <row r="70" spans="1:5" ht="15.75" x14ac:dyDescent="0.25">
      <c r="A70" s="82"/>
      <c r="B70" s="82"/>
      <c r="C70" s="45" t="s">
        <v>8</v>
      </c>
      <c r="D70" s="39">
        <v>0</v>
      </c>
      <c r="E70" s="39">
        <v>0</v>
      </c>
    </row>
    <row r="71" spans="1:5" ht="15.75" x14ac:dyDescent="0.25">
      <c r="A71" s="82"/>
      <c r="B71" s="82"/>
      <c r="C71" s="37" t="s">
        <v>66</v>
      </c>
      <c r="D71" s="39">
        <v>0</v>
      </c>
      <c r="E71" s="39">
        <v>0</v>
      </c>
    </row>
    <row r="72" spans="1:5" ht="15" customHeight="1" x14ac:dyDescent="0.25">
      <c r="A72" s="82" t="s">
        <v>21</v>
      </c>
      <c r="B72" s="82" t="s">
        <v>22</v>
      </c>
      <c r="C72" s="43" t="s">
        <v>4</v>
      </c>
      <c r="D72" s="44">
        <f>D74+D75+D76+D77</f>
        <v>15000</v>
      </c>
      <c r="E72" s="44">
        <f>E75+E76+E77</f>
        <v>0</v>
      </c>
    </row>
    <row r="73" spans="1:5" ht="29.25" customHeight="1" x14ac:dyDescent="0.25">
      <c r="A73" s="82"/>
      <c r="B73" s="82"/>
      <c r="C73" s="45" t="s">
        <v>5</v>
      </c>
      <c r="D73" s="46"/>
      <c r="E73" s="39"/>
    </row>
    <row r="74" spans="1:5" ht="15.75" x14ac:dyDescent="0.25">
      <c r="A74" s="82"/>
      <c r="B74" s="82"/>
      <c r="C74" s="45" t="s">
        <v>6</v>
      </c>
      <c r="D74" s="39">
        <v>15000</v>
      </c>
      <c r="E74" s="39">
        <v>0</v>
      </c>
    </row>
    <row r="75" spans="1:5" ht="15.75" x14ac:dyDescent="0.25">
      <c r="A75" s="82"/>
      <c r="B75" s="82"/>
      <c r="C75" s="45" t="s">
        <v>7</v>
      </c>
      <c r="D75" s="39">
        <v>0</v>
      </c>
      <c r="E75" s="39">
        <v>0</v>
      </c>
    </row>
    <row r="76" spans="1:5" ht="15.75" x14ac:dyDescent="0.25">
      <c r="A76" s="82"/>
      <c r="B76" s="82"/>
      <c r="C76" s="45" t="s">
        <v>8</v>
      </c>
      <c r="D76" s="47">
        <v>0</v>
      </c>
      <c r="E76" s="39">
        <v>0</v>
      </c>
    </row>
    <row r="77" spans="1:5" ht="15.75" x14ac:dyDescent="0.25">
      <c r="A77" s="82"/>
      <c r="B77" s="82"/>
      <c r="C77" s="37" t="s">
        <v>66</v>
      </c>
      <c r="D77" s="47">
        <v>0</v>
      </c>
      <c r="E77" s="39">
        <v>0</v>
      </c>
    </row>
    <row r="78" spans="1:5" ht="15.75" x14ac:dyDescent="0.25">
      <c r="A78" s="82" t="s">
        <v>23</v>
      </c>
      <c r="B78" s="82" t="s">
        <v>94</v>
      </c>
      <c r="C78" s="43" t="s">
        <v>4</v>
      </c>
      <c r="D78" s="44">
        <f>D80+D81+D82+D83</f>
        <v>50045.1</v>
      </c>
      <c r="E78" s="44">
        <f>E81+E82+E83</f>
        <v>0</v>
      </c>
    </row>
    <row r="79" spans="1:5" ht="27" customHeight="1" x14ac:dyDescent="0.25">
      <c r="A79" s="82"/>
      <c r="B79" s="82"/>
      <c r="C79" s="45" t="s">
        <v>5</v>
      </c>
      <c r="D79" s="46"/>
      <c r="E79" s="39"/>
    </row>
    <row r="80" spans="1:5" ht="15.75" x14ac:dyDescent="0.25">
      <c r="A80" s="82"/>
      <c r="B80" s="82"/>
      <c r="C80" s="45" t="s">
        <v>6</v>
      </c>
      <c r="D80" s="39">
        <v>50045.1</v>
      </c>
      <c r="E80" s="39">
        <v>0</v>
      </c>
    </row>
    <row r="81" spans="1:5" ht="15.75" x14ac:dyDescent="0.25">
      <c r="A81" s="82"/>
      <c r="B81" s="82"/>
      <c r="C81" s="45" t="s">
        <v>7</v>
      </c>
      <c r="D81" s="39">
        <v>0</v>
      </c>
      <c r="E81" s="39">
        <v>0</v>
      </c>
    </row>
    <row r="82" spans="1:5" ht="15.75" x14ac:dyDescent="0.25">
      <c r="A82" s="82"/>
      <c r="B82" s="82"/>
      <c r="C82" s="45" t="s">
        <v>8</v>
      </c>
      <c r="D82" s="39">
        <v>0</v>
      </c>
      <c r="E82" s="39">
        <v>0</v>
      </c>
    </row>
    <row r="83" spans="1:5" ht="26.25" customHeight="1" x14ac:dyDescent="0.25">
      <c r="A83" s="82"/>
      <c r="B83" s="82"/>
      <c r="C83" s="37" t="s">
        <v>66</v>
      </c>
      <c r="D83" s="39">
        <v>0</v>
      </c>
      <c r="E83" s="39">
        <v>0</v>
      </c>
    </row>
    <row r="84" spans="1:5" ht="15.75" customHeight="1" x14ac:dyDescent="0.25">
      <c r="A84" s="82" t="s">
        <v>25</v>
      </c>
      <c r="B84" s="82" t="s">
        <v>24</v>
      </c>
      <c r="C84" s="43" t="s">
        <v>4</v>
      </c>
      <c r="D84" s="44">
        <f>D86+D87+D88+D89</f>
        <v>48577.8</v>
      </c>
      <c r="E84" s="44">
        <f>E86+E87+E88+E89</f>
        <v>43720</v>
      </c>
    </row>
    <row r="85" spans="1:5" ht="27.75" customHeight="1" x14ac:dyDescent="0.25">
      <c r="A85" s="82"/>
      <c r="B85" s="82"/>
      <c r="C85" s="45" t="s">
        <v>5</v>
      </c>
      <c r="D85" s="46"/>
      <c r="E85" s="39"/>
    </row>
    <row r="86" spans="1:5" ht="15.75" x14ac:dyDescent="0.25">
      <c r="A86" s="82"/>
      <c r="B86" s="82"/>
      <c r="C86" s="45" t="s">
        <v>6</v>
      </c>
      <c r="D86" s="50">
        <v>48577.8</v>
      </c>
      <c r="E86" s="39">
        <v>43720</v>
      </c>
    </row>
    <row r="87" spans="1:5" ht="15.75" x14ac:dyDescent="0.25">
      <c r="A87" s="82"/>
      <c r="B87" s="82"/>
      <c r="C87" s="45" t="s">
        <v>7</v>
      </c>
      <c r="D87" s="50">
        <v>0</v>
      </c>
      <c r="E87" s="39">
        <v>0</v>
      </c>
    </row>
    <row r="88" spans="1:5" ht="15.75" x14ac:dyDescent="0.25">
      <c r="A88" s="82"/>
      <c r="B88" s="82"/>
      <c r="C88" s="45" t="s">
        <v>8</v>
      </c>
      <c r="D88" s="47">
        <v>0</v>
      </c>
      <c r="E88" s="39">
        <v>0</v>
      </c>
    </row>
    <row r="89" spans="1:5" ht="15.75" x14ac:dyDescent="0.25">
      <c r="A89" s="82"/>
      <c r="B89" s="82"/>
      <c r="C89" s="37" t="s">
        <v>66</v>
      </c>
      <c r="D89" s="47">
        <v>0</v>
      </c>
      <c r="E89" s="39">
        <v>0</v>
      </c>
    </row>
    <row r="90" spans="1:5" ht="15.75" x14ac:dyDescent="0.25">
      <c r="A90" s="82" t="s">
        <v>27</v>
      </c>
      <c r="B90" s="83" t="s">
        <v>26</v>
      </c>
      <c r="C90" s="43" t="s">
        <v>4</v>
      </c>
      <c r="D90" s="44">
        <f>D92+D93+D94+D95</f>
        <v>3501.3</v>
      </c>
      <c r="E90" s="44">
        <f>E93+E94+E95</f>
        <v>0</v>
      </c>
    </row>
    <row r="91" spans="1:5" ht="31.5" x14ac:dyDescent="0.25">
      <c r="A91" s="82"/>
      <c r="B91" s="83"/>
      <c r="C91" s="45" t="s">
        <v>5</v>
      </c>
      <c r="D91" s="46"/>
      <c r="E91" s="39"/>
    </row>
    <row r="92" spans="1:5" ht="15.75" x14ac:dyDescent="0.25">
      <c r="A92" s="82"/>
      <c r="B92" s="83"/>
      <c r="C92" s="45" t="s">
        <v>6</v>
      </c>
      <c r="D92" s="39">
        <v>3501.3</v>
      </c>
      <c r="E92" s="39">
        <v>0</v>
      </c>
    </row>
    <row r="93" spans="1:5" ht="15.75" x14ac:dyDescent="0.25">
      <c r="A93" s="82"/>
      <c r="B93" s="83"/>
      <c r="C93" s="45" t="s">
        <v>7</v>
      </c>
      <c r="D93" s="39">
        <v>0</v>
      </c>
      <c r="E93" s="39">
        <v>0</v>
      </c>
    </row>
    <row r="94" spans="1:5" ht="15.75" x14ac:dyDescent="0.25">
      <c r="A94" s="82"/>
      <c r="B94" s="83"/>
      <c r="C94" s="45" t="s">
        <v>8</v>
      </c>
      <c r="D94" s="39">
        <v>0</v>
      </c>
      <c r="E94" s="39">
        <v>0</v>
      </c>
    </row>
    <row r="95" spans="1:5" ht="15.75" x14ac:dyDescent="0.25">
      <c r="A95" s="82"/>
      <c r="B95" s="83"/>
      <c r="C95" s="37" t="s">
        <v>66</v>
      </c>
      <c r="D95" s="39">
        <v>0</v>
      </c>
      <c r="E95" s="39">
        <v>0</v>
      </c>
    </row>
    <row r="96" spans="1:5" ht="15.75" customHeight="1" x14ac:dyDescent="0.25">
      <c r="A96" s="64" t="s">
        <v>81</v>
      </c>
      <c r="B96" s="73" t="s">
        <v>88</v>
      </c>
      <c r="C96" s="43" t="s">
        <v>4</v>
      </c>
      <c r="D96" s="51">
        <f>D98+D99+D100+D101</f>
        <v>1751.2</v>
      </c>
      <c r="E96" s="51">
        <f>E99+E100+E101</f>
        <v>0</v>
      </c>
    </row>
    <row r="97" spans="1:5" ht="28.5" customHeight="1" x14ac:dyDescent="0.25">
      <c r="A97" s="65"/>
      <c r="B97" s="74"/>
      <c r="C97" s="45" t="s">
        <v>5</v>
      </c>
      <c r="D97" s="47"/>
      <c r="E97" s="39"/>
    </row>
    <row r="98" spans="1:5" ht="15.75" x14ac:dyDescent="0.25">
      <c r="A98" s="65"/>
      <c r="B98" s="74"/>
      <c r="C98" s="45" t="s">
        <v>6</v>
      </c>
      <c r="D98" s="47">
        <v>0</v>
      </c>
      <c r="E98" s="39">
        <v>0</v>
      </c>
    </row>
    <row r="99" spans="1:5" ht="15.75" x14ac:dyDescent="0.25">
      <c r="A99" s="65"/>
      <c r="B99" s="74"/>
      <c r="C99" s="45" t="s">
        <v>7</v>
      </c>
      <c r="D99" s="39">
        <v>1751.2</v>
      </c>
      <c r="E99" s="39">
        <v>0</v>
      </c>
    </row>
    <row r="100" spans="1:5" ht="15.75" x14ac:dyDescent="0.25">
      <c r="A100" s="65"/>
      <c r="B100" s="74"/>
      <c r="C100" s="45" t="s">
        <v>8</v>
      </c>
      <c r="D100" s="47">
        <v>0</v>
      </c>
      <c r="E100" s="39">
        <v>0</v>
      </c>
    </row>
    <row r="101" spans="1:5" ht="15.75" x14ac:dyDescent="0.25">
      <c r="A101" s="66"/>
      <c r="B101" s="75"/>
      <c r="C101" s="37" t="s">
        <v>66</v>
      </c>
      <c r="D101" s="47">
        <v>0</v>
      </c>
      <c r="E101" s="39">
        <v>0</v>
      </c>
    </row>
    <row r="102" spans="1:5" ht="15.75" x14ac:dyDescent="0.25">
      <c r="A102" s="82" t="s">
        <v>101</v>
      </c>
      <c r="B102" s="82" t="s">
        <v>28</v>
      </c>
      <c r="C102" s="43" t="s">
        <v>4</v>
      </c>
      <c r="D102" s="44">
        <f>D104+D105+D106+D107</f>
        <v>2000</v>
      </c>
      <c r="E102" s="44">
        <f>E105+E106+E107</f>
        <v>2000</v>
      </c>
    </row>
    <row r="103" spans="1:5" ht="31.5" x14ac:dyDescent="0.25">
      <c r="A103" s="82"/>
      <c r="B103" s="82"/>
      <c r="C103" s="45" t="s">
        <v>5</v>
      </c>
      <c r="D103" s="46"/>
      <c r="E103" s="39"/>
    </row>
    <row r="104" spans="1:5" ht="15.75" x14ac:dyDescent="0.25">
      <c r="A104" s="82"/>
      <c r="B104" s="82"/>
      <c r="C104" s="45" t="s">
        <v>6</v>
      </c>
      <c r="D104" s="39">
        <v>0</v>
      </c>
      <c r="E104" s="39">
        <v>0</v>
      </c>
    </row>
    <row r="105" spans="1:5" ht="15.75" x14ac:dyDescent="0.25">
      <c r="A105" s="82"/>
      <c r="B105" s="82"/>
      <c r="C105" s="45" t="s">
        <v>7</v>
      </c>
      <c r="D105" s="39">
        <v>2000</v>
      </c>
      <c r="E105" s="39">
        <v>2000</v>
      </c>
    </row>
    <row r="106" spans="1:5" ht="15.75" x14ac:dyDescent="0.25">
      <c r="A106" s="82"/>
      <c r="B106" s="82"/>
      <c r="C106" s="45" t="s">
        <v>8</v>
      </c>
      <c r="D106" s="39">
        <v>0</v>
      </c>
      <c r="E106" s="39">
        <v>0</v>
      </c>
    </row>
    <row r="107" spans="1:5" ht="15.75" x14ac:dyDescent="0.25">
      <c r="A107" s="82"/>
      <c r="B107" s="82"/>
      <c r="C107" s="37" t="s">
        <v>66</v>
      </c>
      <c r="D107" s="47">
        <v>0</v>
      </c>
      <c r="E107" s="47">
        <v>0</v>
      </c>
    </row>
    <row r="108" spans="1:5" ht="15.75" x14ac:dyDescent="0.25">
      <c r="A108" s="82" t="s">
        <v>29</v>
      </c>
      <c r="B108" s="82" t="s">
        <v>30</v>
      </c>
      <c r="C108" s="43" t="s">
        <v>4</v>
      </c>
      <c r="D108" s="44">
        <f>D110+D111+D112+D113</f>
        <v>28000</v>
      </c>
      <c r="E108" s="44">
        <f>E111+E112+E113</f>
        <v>23461.74</v>
      </c>
    </row>
    <row r="109" spans="1:5" ht="33.75" customHeight="1" x14ac:dyDescent="0.25">
      <c r="A109" s="82"/>
      <c r="B109" s="82"/>
      <c r="C109" s="45" t="s">
        <v>5</v>
      </c>
      <c r="D109" s="46"/>
      <c r="E109" s="39"/>
    </row>
    <row r="110" spans="1:5" ht="20.25" customHeight="1" x14ac:dyDescent="0.25">
      <c r="A110" s="82"/>
      <c r="B110" s="82"/>
      <c r="C110" s="45" t="s">
        <v>6</v>
      </c>
      <c r="D110" s="39">
        <v>0</v>
      </c>
      <c r="E110" s="39">
        <v>0</v>
      </c>
    </row>
    <row r="111" spans="1:5" ht="22.5" customHeight="1" x14ac:dyDescent="0.25">
      <c r="A111" s="82"/>
      <c r="B111" s="82"/>
      <c r="C111" s="45" t="s">
        <v>7</v>
      </c>
      <c r="D111" s="39">
        <v>28000</v>
      </c>
      <c r="E111" s="39">
        <v>23461.74</v>
      </c>
    </row>
    <row r="112" spans="1:5" ht="15" customHeight="1" x14ac:dyDescent="0.25">
      <c r="A112" s="82"/>
      <c r="B112" s="82"/>
      <c r="C112" s="45" t="s">
        <v>8</v>
      </c>
      <c r="D112" s="39">
        <v>0</v>
      </c>
      <c r="E112" s="39">
        <v>0</v>
      </c>
    </row>
    <row r="113" spans="1:5" ht="19.5" customHeight="1" x14ac:dyDescent="0.25">
      <c r="A113" s="82"/>
      <c r="B113" s="82"/>
      <c r="C113" s="37" t="s">
        <v>66</v>
      </c>
      <c r="D113" s="39">
        <v>0</v>
      </c>
      <c r="E113" s="39">
        <v>0</v>
      </c>
    </row>
    <row r="114" spans="1:5" ht="15.75" customHeight="1" x14ac:dyDescent="0.25">
      <c r="A114" s="79" t="s">
        <v>31</v>
      </c>
      <c r="B114" s="79" t="s">
        <v>32</v>
      </c>
      <c r="C114" s="40" t="s">
        <v>4</v>
      </c>
      <c r="D114" s="41">
        <f>D117+D118+D119</f>
        <v>65154.1</v>
      </c>
      <c r="E114" s="41">
        <f>E120+E126+E132+E138+E144+E150+E156</f>
        <v>78595.100000000006</v>
      </c>
    </row>
    <row r="115" spans="1:5" ht="31.5" x14ac:dyDescent="0.25">
      <c r="A115" s="80"/>
      <c r="B115" s="80"/>
      <c r="C115" s="40" t="s">
        <v>5</v>
      </c>
      <c r="D115" s="48"/>
      <c r="E115" s="48"/>
    </row>
    <row r="116" spans="1:5" ht="15.75" x14ac:dyDescent="0.25">
      <c r="A116" s="80"/>
      <c r="B116" s="80"/>
      <c r="C116" s="40" t="s">
        <v>6</v>
      </c>
      <c r="D116" s="49">
        <f>D122+D134</f>
        <v>0</v>
      </c>
      <c r="E116" s="49">
        <f>E122+E134</f>
        <v>0</v>
      </c>
    </row>
    <row r="117" spans="1:5" ht="15.75" x14ac:dyDescent="0.25">
      <c r="A117" s="80"/>
      <c r="B117" s="80"/>
      <c r="C117" s="40" t="s">
        <v>7</v>
      </c>
      <c r="D117" s="42">
        <f>D123+D135</f>
        <v>65154.1</v>
      </c>
      <c r="E117" s="42">
        <f>E123+E129+E135+E141+E147+E153+E159</f>
        <v>78595.100000000006</v>
      </c>
    </row>
    <row r="118" spans="1:5" ht="15.75" x14ac:dyDescent="0.25">
      <c r="A118" s="80"/>
      <c r="B118" s="80"/>
      <c r="C118" s="40" t="s">
        <v>8</v>
      </c>
      <c r="D118" s="49">
        <v>0</v>
      </c>
      <c r="E118" s="49">
        <f>E124+E136</f>
        <v>0</v>
      </c>
    </row>
    <row r="119" spans="1:5" ht="15.75" x14ac:dyDescent="0.25">
      <c r="A119" s="81"/>
      <c r="B119" s="81"/>
      <c r="C119" s="40" t="s">
        <v>66</v>
      </c>
      <c r="D119" s="49">
        <v>0</v>
      </c>
      <c r="E119" s="49">
        <f>E125+E137</f>
        <v>0</v>
      </c>
    </row>
    <row r="120" spans="1:5" ht="15" customHeight="1" x14ac:dyDescent="0.25">
      <c r="A120" s="64" t="s">
        <v>33</v>
      </c>
      <c r="B120" s="64" t="s">
        <v>34</v>
      </c>
      <c r="C120" s="43" t="s">
        <v>4</v>
      </c>
      <c r="D120" s="44">
        <f>D122+D123+D124+D125</f>
        <v>51633.2</v>
      </c>
      <c r="E120" s="44">
        <f>E122+E123+E124+E125</f>
        <v>0</v>
      </c>
    </row>
    <row r="121" spans="1:5" ht="31.5" x14ac:dyDescent="0.25">
      <c r="A121" s="65"/>
      <c r="B121" s="65"/>
      <c r="C121" s="45" t="s">
        <v>5</v>
      </c>
      <c r="D121" s="46"/>
      <c r="E121" s="39"/>
    </row>
    <row r="122" spans="1:5" ht="14.25" customHeight="1" x14ac:dyDescent="0.25">
      <c r="A122" s="65"/>
      <c r="B122" s="65"/>
      <c r="C122" s="45" t="s">
        <v>6</v>
      </c>
      <c r="D122" s="39">
        <v>0</v>
      </c>
      <c r="E122" s="39">
        <v>0</v>
      </c>
    </row>
    <row r="123" spans="1:5" ht="15" customHeight="1" x14ac:dyDescent="0.25">
      <c r="A123" s="65"/>
      <c r="B123" s="65"/>
      <c r="C123" s="45" t="s">
        <v>7</v>
      </c>
      <c r="D123" s="39">
        <v>51633.2</v>
      </c>
      <c r="E123" s="39">
        <v>0</v>
      </c>
    </row>
    <row r="124" spans="1:5" ht="18" customHeight="1" x14ac:dyDescent="0.25">
      <c r="A124" s="65"/>
      <c r="B124" s="65"/>
      <c r="C124" s="45" t="s">
        <v>8</v>
      </c>
      <c r="D124" s="39">
        <v>0</v>
      </c>
      <c r="E124" s="39">
        <v>0</v>
      </c>
    </row>
    <row r="125" spans="1:5" ht="15.75" x14ac:dyDescent="0.25">
      <c r="A125" s="66"/>
      <c r="B125" s="66"/>
      <c r="C125" s="37" t="s">
        <v>66</v>
      </c>
      <c r="D125" s="39">
        <v>0</v>
      </c>
      <c r="E125" s="39">
        <v>0</v>
      </c>
    </row>
    <row r="126" spans="1:5" ht="15" customHeight="1" x14ac:dyDescent="0.25">
      <c r="A126" s="64" t="s">
        <v>93</v>
      </c>
      <c r="B126" s="64" t="s">
        <v>92</v>
      </c>
      <c r="C126" s="43" t="s">
        <v>4</v>
      </c>
      <c r="D126" s="51">
        <v>0</v>
      </c>
      <c r="E126" s="51">
        <f>E128+E129+E130+E131</f>
        <v>42087</v>
      </c>
    </row>
    <row r="127" spans="1:5" ht="31.5" x14ac:dyDescent="0.25">
      <c r="A127" s="65"/>
      <c r="B127" s="65"/>
      <c r="C127" s="45" t="s">
        <v>5</v>
      </c>
      <c r="D127" s="39"/>
      <c r="E127" s="39"/>
    </row>
    <row r="128" spans="1:5" ht="15.75" x14ac:dyDescent="0.25">
      <c r="A128" s="65"/>
      <c r="B128" s="65"/>
      <c r="C128" s="45" t="s">
        <v>6</v>
      </c>
      <c r="D128" s="39">
        <v>0</v>
      </c>
      <c r="E128" s="39">
        <v>0</v>
      </c>
    </row>
    <row r="129" spans="1:5" ht="15.75" x14ac:dyDescent="0.25">
      <c r="A129" s="65"/>
      <c r="B129" s="65"/>
      <c r="C129" s="45" t="s">
        <v>7</v>
      </c>
      <c r="D129" s="39">
        <v>0</v>
      </c>
      <c r="E129" s="39">
        <v>42087</v>
      </c>
    </row>
    <row r="130" spans="1:5" ht="15.75" x14ac:dyDescent="0.25">
      <c r="A130" s="65"/>
      <c r="B130" s="65"/>
      <c r="C130" s="45" t="s">
        <v>8</v>
      </c>
      <c r="D130" s="39">
        <v>0</v>
      </c>
      <c r="E130" s="39">
        <v>0</v>
      </c>
    </row>
    <row r="131" spans="1:5" ht="15.75" x14ac:dyDescent="0.25">
      <c r="A131" s="66"/>
      <c r="B131" s="66"/>
      <c r="C131" s="37" t="s">
        <v>66</v>
      </c>
      <c r="D131" s="39">
        <v>0</v>
      </c>
      <c r="E131" s="39">
        <v>0</v>
      </c>
    </row>
    <row r="132" spans="1:5" ht="15.75" x14ac:dyDescent="0.25">
      <c r="A132" s="64" t="s">
        <v>35</v>
      </c>
      <c r="B132" s="64" t="s">
        <v>36</v>
      </c>
      <c r="C132" s="43" t="s">
        <v>4</v>
      </c>
      <c r="D132" s="44">
        <f>D134+D135+D136+D137</f>
        <v>13520.9</v>
      </c>
      <c r="E132" s="44">
        <f>E135+E136+E137</f>
        <v>0</v>
      </c>
    </row>
    <row r="133" spans="1:5" ht="31.5" x14ac:dyDescent="0.25">
      <c r="A133" s="65"/>
      <c r="B133" s="65"/>
      <c r="C133" s="45" t="s">
        <v>5</v>
      </c>
      <c r="D133" s="46"/>
      <c r="E133" s="39"/>
    </row>
    <row r="134" spans="1:5" ht="15.75" x14ac:dyDescent="0.25">
      <c r="A134" s="65"/>
      <c r="B134" s="65"/>
      <c r="C134" s="45" t="s">
        <v>6</v>
      </c>
      <c r="D134" s="47">
        <v>0</v>
      </c>
      <c r="E134" s="39">
        <v>0</v>
      </c>
    </row>
    <row r="135" spans="1:5" ht="15.75" x14ac:dyDescent="0.25">
      <c r="A135" s="65"/>
      <c r="B135" s="65"/>
      <c r="C135" s="45" t="s">
        <v>7</v>
      </c>
      <c r="D135" s="39">
        <v>13520.9</v>
      </c>
      <c r="E135" s="39">
        <v>0</v>
      </c>
    </row>
    <row r="136" spans="1:5" ht="15.75" x14ac:dyDescent="0.25">
      <c r="A136" s="65"/>
      <c r="B136" s="65"/>
      <c r="C136" s="45" t="s">
        <v>8</v>
      </c>
      <c r="D136" s="47">
        <v>0</v>
      </c>
      <c r="E136" s="39">
        <v>0</v>
      </c>
    </row>
    <row r="137" spans="1:5" ht="15.75" x14ac:dyDescent="0.25">
      <c r="A137" s="66"/>
      <c r="B137" s="66"/>
      <c r="C137" s="37" t="s">
        <v>66</v>
      </c>
      <c r="D137" s="47">
        <v>0</v>
      </c>
      <c r="E137" s="39">
        <v>0</v>
      </c>
    </row>
    <row r="138" spans="1:5" ht="13.5" customHeight="1" x14ac:dyDescent="0.25">
      <c r="A138" s="64" t="s">
        <v>107</v>
      </c>
      <c r="B138" s="64" t="s">
        <v>106</v>
      </c>
      <c r="C138" s="43" t="s">
        <v>4</v>
      </c>
      <c r="D138" s="44">
        <f>D140+D141+D142+D143</f>
        <v>0</v>
      </c>
      <c r="E138" s="44">
        <f>E141+E142+E143</f>
        <v>12641.1</v>
      </c>
    </row>
    <row r="139" spans="1:5" ht="27.75" customHeight="1" x14ac:dyDescent="0.25">
      <c r="A139" s="65"/>
      <c r="B139" s="65"/>
      <c r="C139" s="45" t="s">
        <v>5</v>
      </c>
      <c r="D139" s="46"/>
      <c r="E139" s="39"/>
    </row>
    <row r="140" spans="1:5" ht="15.75" x14ac:dyDescent="0.25">
      <c r="A140" s="65"/>
      <c r="B140" s="65"/>
      <c r="C140" s="45" t="s">
        <v>6</v>
      </c>
      <c r="D140" s="47">
        <v>0</v>
      </c>
      <c r="E140" s="39">
        <v>0</v>
      </c>
    </row>
    <row r="141" spans="1:5" ht="15.75" x14ac:dyDescent="0.25">
      <c r="A141" s="65"/>
      <c r="B141" s="65"/>
      <c r="C141" s="45" t="s">
        <v>7</v>
      </c>
      <c r="D141" s="39">
        <v>0</v>
      </c>
      <c r="E141" s="39">
        <v>12641.1</v>
      </c>
    </row>
    <row r="142" spans="1:5" ht="15.75" x14ac:dyDescent="0.25">
      <c r="A142" s="65"/>
      <c r="B142" s="65"/>
      <c r="C142" s="45" t="s">
        <v>8</v>
      </c>
      <c r="D142" s="47">
        <v>0</v>
      </c>
      <c r="E142" s="39">
        <v>0</v>
      </c>
    </row>
    <row r="143" spans="1:5" ht="15.75" x14ac:dyDescent="0.25">
      <c r="A143" s="66"/>
      <c r="B143" s="66"/>
      <c r="C143" s="37" t="s">
        <v>66</v>
      </c>
      <c r="D143" s="47">
        <v>0</v>
      </c>
      <c r="E143" s="39">
        <v>0</v>
      </c>
    </row>
    <row r="144" spans="1:5" ht="15.75" x14ac:dyDescent="0.25">
      <c r="A144" s="64" t="s">
        <v>108</v>
      </c>
      <c r="B144" s="64" t="s">
        <v>110</v>
      </c>
      <c r="C144" s="43" t="s">
        <v>4</v>
      </c>
      <c r="D144" s="44">
        <f>D146+D147+D148+D149</f>
        <v>0</v>
      </c>
      <c r="E144" s="44">
        <f>E147+E148+E149</f>
        <v>1375</v>
      </c>
    </row>
    <row r="145" spans="1:5" ht="32.25" customHeight="1" x14ac:dyDescent="0.25">
      <c r="A145" s="65"/>
      <c r="B145" s="65"/>
      <c r="C145" s="45" t="s">
        <v>5</v>
      </c>
      <c r="D145" s="46"/>
      <c r="E145" s="39"/>
    </row>
    <row r="146" spans="1:5" ht="23.25" customHeight="1" x14ac:dyDescent="0.25">
      <c r="A146" s="65"/>
      <c r="B146" s="65"/>
      <c r="C146" s="45" t="s">
        <v>6</v>
      </c>
      <c r="D146" s="47">
        <v>0</v>
      </c>
      <c r="E146" s="39">
        <v>0</v>
      </c>
    </row>
    <row r="147" spans="1:5" ht="24.75" customHeight="1" x14ac:dyDescent="0.25">
      <c r="A147" s="65"/>
      <c r="B147" s="65"/>
      <c r="C147" s="45" t="s">
        <v>7</v>
      </c>
      <c r="D147" s="39">
        <v>0</v>
      </c>
      <c r="E147" s="39">
        <v>1375</v>
      </c>
    </row>
    <row r="148" spans="1:5" ht="28.5" customHeight="1" x14ac:dyDescent="0.25">
      <c r="A148" s="65"/>
      <c r="B148" s="65"/>
      <c r="C148" s="45" t="s">
        <v>8</v>
      </c>
      <c r="D148" s="47">
        <v>0</v>
      </c>
      <c r="E148" s="39">
        <v>0</v>
      </c>
    </row>
    <row r="149" spans="1:5" ht="15.75" x14ac:dyDescent="0.25">
      <c r="A149" s="66"/>
      <c r="B149" s="66"/>
      <c r="C149" s="37" t="s">
        <v>66</v>
      </c>
      <c r="D149" s="47">
        <v>0</v>
      </c>
      <c r="E149" s="39">
        <v>0</v>
      </c>
    </row>
    <row r="150" spans="1:5" ht="15.75" customHeight="1" x14ac:dyDescent="0.25">
      <c r="A150" s="64" t="s">
        <v>109</v>
      </c>
      <c r="B150" s="64" t="s">
        <v>111</v>
      </c>
      <c r="C150" s="43" t="s">
        <v>4</v>
      </c>
      <c r="D150" s="44">
        <f>D152+D153+D154+D155</f>
        <v>0</v>
      </c>
      <c r="E150" s="44">
        <f>E153+E154+E155</f>
        <v>1200</v>
      </c>
    </row>
    <row r="151" spans="1:5" ht="31.5" x14ac:dyDescent="0.25">
      <c r="A151" s="65"/>
      <c r="B151" s="65"/>
      <c r="C151" s="45" t="s">
        <v>5</v>
      </c>
      <c r="D151" s="46"/>
      <c r="E151" s="39"/>
    </row>
    <row r="152" spans="1:5" ht="15.75" x14ac:dyDescent="0.25">
      <c r="A152" s="65"/>
      <c r="B152" s="65"/>
      <c r="C152" s="45" t="s">
        <v>6</v>
      </c>
      <c r="D152" s="47">
        <v>0</v>
      </c>
      <c r="E152" s="39">
        <v>0</v>
      </c>
    </row>
    <row r="153" spans="1:5" ht="15.75" x14ac:dyDescent="0.25">
      <c r="A153" s="65"/>
      <c r="B153" s="65"/>
      <c r="C153" s="45" t="s">
        <v>7</v>
      </c>
      <c r="D153" s="39">
        <v>0</v>
      </c>
      <c r="E153" s="39">
        <v>1200</v>
      </c>
    </row>
    <row r="154" spans="1:5" ht="15.75" x14ac:dyDescent="0.25">
      <c r="A154" s="65"/>
      <c r="B154" s="65"/>
      <c r="C154" s="45" t="s">
        <v>8</v>
      </c>
      <c r="D154" s="47">
        <v>0</v>
      </c>
      <c r="E154" s="39">
        <v>0</v>
      </c>
    </row>
    <row r="155" spans="1:5" ht="15.75" x14ac:dyDescent="0.25">
      <c r="A155" s="66"/>
      <c r="B155" s="66"/>
      <c r="C155" s="37" t="s">
        <v>66</v>
      </c>
      <c r="D155" s="47">
        <v>0</v>
      </c>
      <c r="E155" s="39">
        <v>0</v>
      </c>
    </row>
    <row r="156" spans="1:5" ht="15.75" x14ac:dyDescent="0.25">
      <c r="A156" s="67" t="s">
        <v>104</v>
      </c>
      <c r="B156" s="64" t="s">
        <v>103</v>
      </c>
      <c r="C156" s="43" t="s">
        <v>4</v>
      </c>
      <c r="D156" s="44">
        <f>D158+D159+D160+D161</f>
        <v>0</v>
      </c>
      <c r="E156" s="44">
        <f>E159+E160+E161</f>
        <v>21292</v>
      </c>
    </row>
    <row r="157" spans="1:5" ht="31.5" x14ac:dyDescent="0.25">
      <c r="A157" s="68"/>
      <c r="B157" s="65"/>
      <c r="C157" s="45" t="s">
        <v>5</v>
      </c>
      <c r="D157" s="46"/>
      <c r="E157" s="39"/>
    </row>
    <row r="158" spans="1:5" ht="15.75" x14ac:dyDescent="0.25">
      <c r="A158" s="68"/>
      <c r="B158" s="65"/>
      <c r="C158" s="45" t="s">
        <v>6</v>
      </c>
      <c r="D158" s="47">
        <v>0</v>
      </c>
      <c r="E158" s="39">
        <v>0</v>
      </c>
    </row>
    <row r="159" spans="1:5" ht="15.75" x14ac:dyDescent="0.25">
      <c r="A159" s="68"/>
      <c r="B159" s="65"/>
      <c r="C159" s="45" t="s">
        <v>7</v>
      </c>
      <c r="D159" s="39">
        <v>0</v>
      </c>
      <c r="E159" s="39">
        <v>21292</v>
      </c>
    </row>
    <row r="160" spans="1:5" ht="15.75" x14ac:dyDescent="0.25">
      <c r="A160" s="68"/>
      <c r="B160" s="65"/>
      <c r="C160" s="45" t="s">
        <v>8</v>
      </c>
      <c r="D160" s="47">
        <v>0</v>
      </c>
      <c r="E160" s="39">
        <v>0</v>
      </c>
    </row>
    <row r="161" spans="1:5" ht="15.75" x14ac:dyDescent="0.25">
      <c r="A161" s="69"/>
      <c r="B161" s="66"/>
      <c r="C161" s="37" t="s">
        <v>66</v>
      </c>
      <c r="D161" s="47">
        <v>0</v>
      </c>
      <c r="E161" s="39">
        <v>0</v>
      </c>
    </row>
    <row r="162" spans="1:5" ht="15.75" x14ac:dyDescent="0.25">
      <c r="A162" s="79" t="s">
        <v>37</v>
      </c>
      <c r="B162" s="79" t="s">
        <v>38</v>
      </c>
      <c r="C162" s="40" t="s">
        <v>4</v>
      </c>
      <c r="D162" s="41">
        <f>D165+D166+D167</f>
        <v>50000</v>
      </c>
      <c r="E162" s="41">
        <f>E168+E174</f>
        <v>2528.73</v>
      </c>
    </row>
    <row r="163" spans="1:5" ht="31.5" x14ac:dyDescent="0.25">
      <c r="A163" s="80"/>
      <c r="B163" s="80"/>
      <c r="C163" s="40" t="s">
        <v>5</v>
      </c>
      <c r="D163" s="42"/>
      <c r="E163" s="42"/>
    </row>
    <row r="164" spans="1:5" ht="15.75" x14ac:dyDescent="0.25">
      <c r="A164" s="80"/>
      <c r="B164" s="80"/>
      <c r="C164" s="40" t="s">
        <v>6</v>
      </c>
      <c r="D164" s="42">
        <f t="shared" ref="D164:E167" si="0">D176</f>
        <v>0</v>
      </c>
      <c r="E164" s="42">
        <f>E170+E176</f>
        <v>0</v>
      </c>
    </row>
    <row r="165" spans="1:5" ht="15.75" x14ac:dyDescent="0.25">
      <c r="A165" s="80"/>
      <c r="B165" s="80"/>
      <c r="C165" s="40" t="s">
        <v>7</v>
      </c>
      <c r="D165" s="42">
        <f t="shared" si="0"/>
        <v>50000</v>
      </c>
      <c r="E165" s="42">
        <f>E171+E177</f>
        <v>2528.73</v>
      </c>
    </row>
    <row r="166" spans="1:5" ht="15.75" x14ac:dyDescent="0.25">
      <c r="A166" s="80"/>
      <c r="B166" s="80"/>
      <c r="C166" s="40" t="s">
        <v>8</v>
      </c>
      <c r="D166" s="42">
        <f t="shared" si="0"/>
        <v>0</v>
      </c>
      <c r="E166" s="42">
        <f t="shared" si="0"/>
        <v>0</v>
      </c>
    </row>
    <row r="167" spans="1:5" ht="15.75" x14ac:dyDescent="0.25">
      <c r="A167" s="81"/>
      <c r="B167" s="81"/>
      <c r="C167" s="40" t="s">
        <v>66</v>
      </c>
      <c r="D167" s="42">
        <f t="shared" si="0"/>
        <v>0</v>
      </c>
      <c r="E167" s="42">
        <f t="shared" si="0"/>
        <v>0</v>
      </c>
    </row>
    <row r="168" spans="1:5" ht="15" customHeight="1" x14ac:dyDescent="0.25">
      <c r="A168" s="67" t="s">
        <v>114</v>
      </c>
      <c r="B168" s="64" t="s">
        <v>113</v>
      </c>
      <c r="C168" s="57" t="s">
        <v>4</v>
      </c>
      <c r="D168" s="44">
        <f>D170+D171+D172+D173</f>
        <v>0</v>
      </c>
      <c r="E168" s="44">
        <f>E171+E172+E173</f>
        <v>2528.73</v>
      </c>
    </row>
    <row r="169" spans="1:5" ht="31.5" x14ac:dyDescent="0.25">
      <c r="A169" s="68"/>
      <c r="B169" s="65"/>
      <c r="C169" s="37" t="s">
        <v>5</v>
      </c>
      <c r="D169" s="46"/>
      <c r="E169" s="39"/>
    </row>
    <row r="170" spans="1:5" ht="17.25" customHeight="1" x14ac:dyDescent="0.25">
      <c r="A170" s="68"/>
      <c r="B170" s="65"/>
      <c r="C170" s="37" t="s">
        <v>6</v>
      </c>
      <c r="D170" s="39">
        <v>0</v>
      </c>
      <c r="E170" s="39">
        <v>0</v>
      </c>
    </row>
    <row r="171" spans="1:5" ht="15.75" x14ac:dyDescent="0.25">
      <c r="A171" s="68"/>
      <c r="B171" s="65"/>
      <c r="C171" s="37" t="s">
        <v>7</v>
      </c>
      <c r="D171" s="39">
        <v>0</v>
      </c>
      <c r="E171" s="39">
        <v>2528.73</v>
      </c>
    </row>
    <row r="172" spans="1:5" ht="16.5" customHeight="1" x14ac:dyDescent="0.25">
      <c r="A172" s="68"/>
      <c r="B172" s="65"/>
      <c r="C172" s="37" t="s">
        <v>8</v>
      </c>
      <c r="D172" s="39">
        <v>0</v>
      </c>
      <c r="E172" s="39">
        <v>0</v>
      </c>
    </row>
    <row r="173" spans="1:5" ht="15.75" x14ac:dyDescent="0.25">
      <c r="A173" s="69"/>
      <c r="B173" s="66"/>
      <c r="C173" s="37" t="s">
        <v>66</v>
      </c>
      <c r="D173" s="39">
        <v>0</v>
      </c>
      <c r="E173" s="39">
        <v>0</v>
      </c>
    </row>
    <row r="174" spans="1:5" ht="15.75" x14ac:dyDescent="0.25">
      <c r="A174" s="64" t="s">
        <v>39</v>
      </c>
      <c r="B174" s="64" t="s">
        <v>40</v>
      </c>
      <c r="C174" s="43" t="s">
        <v>4</v>
      </c>
      <c r="D174" s="44">
        <f>D176+D177+D178+D179</f>
        <v>50000</v>
      </c>
      <c r="E174" s="44">
        <f>E177+E178+E179</f>
        <v>0</v>
      </c>
    </row>
    <row r="175" spans="1:5" ht="31.5" x14ac:dyDescent="0.25">
      <c r="A175" s="65"/>
      <c r="B175" s="65"/>
      <c r="C175" s="45" t="s">
        <v>5</v>
      </c>
      <c r="D175" s="46"/>
      <c r="E175" s="39"/>
    </row>
    <row r="176" spans="1:5" ht="30" customHeight="1" x14ac:dyDescent="0.25">
      <c r="A176" s="65"/>
      <c r="B176" s="65"/>
      <c r="C176" s="45" t="s">
        <v>6</v>
      </c>
      <c r="D176" s="39">
        <v>0</v>
      </c>
      <c r="E176" s="39">
        <v>0</v>
      </c>
    </row>
    <row r="177" spans="1:5" ht="25.5" customHeight="1" x14ac:dyDescent="0.25">
      <c r="A177" s="65"/>
      <c r="B177" s="65"/>
      <c r="C177" s="45" t="s">
        <v>7</v>
      </c>
      <c r="D177" s="39">
        <v>50000</v>
      </c>
      <c r="E177" s="39">
        <v>0</v>
      </c>
    </row>
    <row r="178" spans="1:5" ht="30.75" customHeight="1" x14ac:dyDescent="0.25">
      <c r="A178" s="65"/>
      <c r="B178" s="65"/>
      <c r="C178" s="45" t="s">
        <v>8</v>
      </c>
      <c r="D178" s="39">
        <v>0</v>
      </c>
      <c r="E178" s="39">
        <v>0</v>
      </c>
    </row>
    <row r="179" spans="1:5" ht="35.25" customHeight="1" x14ac:dyDescent="0.25">
      <c r="A179" s="66"/>
      <c r="B179" s="66"/>
      <c r="C179" s="37" t="s">
        <v>66</v>
      </c>
      <c r="D179" s="39">
        <v>0</v>
      </c>
      <c r="E179" s="39">
        <v>0</v>
      </c>
    </row>
    <row r="180" spans="1:5" ht="15.75" x14ac:dyDescent="0.25">
      <c r="A180" s="79" t="s">
        <v>41</v>
      </c>
      <c r="B180" s="79" t="s">
        <v>42</v>
      </c>
      <c r="C180" s="40" t="s">
        <v>4</v>
      </c>
      <c r="D180" s="41">
        <f>D186+D192+D198</f>
        <v>101985</v>
      </c>
      <c r="E180" s="41">
        <f>E186+E192+E198+E204</f>
        <v>328874</v>
      </c>
    </row>
    <row r="181" spans="1:5" ht="31.5" x14ac:dyDescent="0.25">
      <c r="A181" s="80"/>
      <c r="B181" s="80"/>
      <c r="C181" s="40" t="s">
        <v>5</v>
      </c>
      <c r="D181" s="42"/>
      <c r="E181" s="42"/>
    </row>
    <row r="182" spans="1:5" ht="15.75" x14ac:dyDescent="0.25">
      <c r="A182" s="80"/>
      <c r="B182" s="80"/>
      <c r="C182" s="40" t="s">
        <v>6</v>
      </c>
      <c r="D182" s="42">
        <v>101985</v>
      </c>
      <c r="E182" s="42">
        <f>E188+E194+E200+E206</f>
        <v>209954</v>
      </c>
    </row>
    <row r="183" spans="1:5" ht="15.75" x14ac:dyDescent="0.25">
      <c r="A183" s="80"/>
      <c r="B183" s="80"/>
      <c r="C183" s="40" t="s">
        <v>7</v>
      </c>
      <c r="D183" s="42">
        <f>D189+D195+D201</f>
        <v>0</v>
      </c>
      <c r="E183" s="42">
        <f>E189+E195+E201+E207</f>
        <v>118920</v>
      </c>
    </row>
    <row r="184" spans="1:5" ht="15.75" x14ac:dyDescent="0.25">
      <c r="A184" s="80"/>
      <c r="B184" s="80"/>
      <c r="C184" s="40" t="s">
        <v>8</v>
      </c>
      <c r="D184" s="42">
        <f>D190+D196+D202</f>
        <v>0</v>
      </c>
      <c r="E184" s="42">
        <f>E190+E196+E202</f>
        <v>0</v>
      </c>
    </row>
    <row r="185" spans="1:5" ht="63.75" customHeight="1" x14ac:dyDescent="0.25">
      <c r="A185" s="81"/>
      <c r="B185" s="81"/>
      <c r="C185" s="40" t="s">
        <v>66</v>
      </c>
      <c r="D185" s="42">
        <f>D191+D197+D203</f>
        <v>0</v>
      </c>
      <c r="E185" s="42">
        <f>E191+E197+E203</f>
        <v>0</v>
      </c>
    </row>
    <row r="186" spans="1:5" ht="15" customHeight="1" x14ac:dyDescent="0.25">
      <c r="A186" s="64" t="s">
        <v>43</v>
      </c>
      <c r="B186" s="64" t="s">
        <v>44</v>
      </c>
      <c r="C186" s="43" t="s">
        <v>4</v>
      </c>
      <c r="D186" s="44">
        <f>D188+D189+D190+D191</f>
        <v>1687.1</v>
      </c>
      <c r="E186" s="44">
        <f>E188+E189+E190+E191</f>
        <v>1124.73</v>
      </c>
    </row>
    <row r="187" spans="1:5" ht="27" customHeight="1" x14ac:dyDescent="0.25">
      <c r="A187" s="65"/>
      <c r="B187" s="65"/>
      <c r="C187" s="45" t="s">
        <v>5</v>
      </c>
      <c r="D187" s="46"/>
      <c r="E187" s="39"/>
    </row>
    <row r="188" spans="1:5" ht="16.5" customHeight="1" x14ac:dyDescent="0.25">
      <c r="A188" s="65"/>
      <c r="B188" s="65"/>
      <c r="C188" s="45" t="s">
        <v>6</v>
      </c>
      <c r="D188" s="39">
        <v>1687.1</v>
      </c>
      <c r="E188" s="39">
        <v>1124.73</v>
      </c>
    </row>
    <row r="189" spans="1:5" ht="15.75" x14ac:dyDescent="0.25">
      <c r="A189" s="65"/>
      <c r="B189" s="65"/>
      <c r="C189" s="45" t="s">
        <v>7</v>
      </c>
      <c r="D189" s="39">
        <v>0</v>
      </c>
      <c r="E189" s="39">
        <v>0</v>
      </c>
    </row>
    <row r="190" spans="1:5" ht="15.75" x14ac:dyDescent="0.25">
      <c r="A190" s="65"/>
      <c r="B190" s="65"/>
      <c r="C190" s="45" t="s">
        <v>8</v>
      </c>
      <c r="D190" s="39">
        <v>0</v>
      </c>
      <c r="E190" s="39">
        <v>0</v>
      </c>
    </row>
    <row r="191" spans="1:5" ht="15.75" x14ac:dyDescent="0.25">
      <c r="A191" s="66"/>
      <c r="B191" s="66"/>
      <c r="C191" s="37" t="s">
        <v>66</v>
      </c>
      <c r="D191" s="39">
        <v>0</v>
      </c>
      <c r="E191" s="39">
        <v>0</v>
      </c>
    </row>
    <row r="192" spans="1:5" ht="21" customHeight="1" x14ac:dyDescent="0.25">
      <c r="A192" s="64" t="s">
        <v>45</v>
      </c>
      <c r="B192" s="64" t="s">
        <v>46</v>
      </c>
      <c r="C192" s="43" t="s">
        <v>4</v>
      </c>
      <c r="D192" s="44">
        <f>D194+D195+D196+D197</f>
        <v>100297.9</v>
      </c>
      <c r="E192" s="44">
        <f>E194+E195+E196+E197</f>
        <v>82111.83</v>
      </c>
    </row>
    <row r="193" spans="1:5" ht="31.5" x14ac:dyDescent="0.25">
      <c r="A193" s="65"/>
      <c r="B193" s="65"/>
      <c r="C193" s="45" t="s">
        <v>5</v>
      </c>
      <c r="D193" s="46"/>
      <c r="E193" s="39"/>
    </row>
    <row r="194" spans="1:5" ht="15.75" x14ac:dyDescent="0.25">
      <c r="A194" s="65"/>
      <c r="B194" s="65"/>
      <c r="C194" s="45" t="s">
        <v>6</v>
      </c>
      <c r="D194" s="39">
        <v>100297.9</v>
      </c>
      <c r="E194" s="39">
        <v>82111.83</v>
      </c>
    </row>
    <row r="195" spans="1:5" ht="15.75" x14ac:dyDescent="0.25">
      <c r="A195" s="65"/>
      <c r="B195" s="65"/>
      <c r="C195" s="45" t="s">
        <v>7</v>
      </c>
      <c r="D195" s="39">
        <v>0</v>
      </c>
      <c r="E195" s="39">
        <v>0</v>
      </c>
    </row>
    <row r="196" spans="1:5" ht="15.75" x14ac:dyDescent="0.25">
      <c r="A196" s="65"/>
      <c r="B196" s="65"/>
      <c r="C196" s="45" t="s">
        <v>8</v>
      </c>
      <c r="D196" s="39">
        <v>0</v>
      </c>
      <c r="E196" s="39">
        <v>0</v>
      </c>
    </row>
    <row r="197" spans="1:5" ht="95.25" customHeight="1" x14ac:dyDescent="0.25">
      <c r="A197" s="66"/>
      <c r="B197" s="66"/>
      <c r="C197" s="37" t="s">
        <v>66</v>
      </c>
      <c r="D197" s="39">
        <v>0</v>
      </c>
      <c r="E197" s="39">
        <v>0</v>
      </c>
    </row>
    <row r="198" spans="1:5" ht="14.25" customHeight="1" x14ac:dyDescent="0.25">
      <c r="A198" s="64" t="s">
        <v>93</v>
      </c>
      <c r="B198" s="64" t="s">
        <v>95</v>
      </c>
      <c r="C198" s="43" t="s">
        <v>4</v>
      </c>
      <c r="D198" s="44">
        <f>D200+D201+D202+D203</f>
        <v>0</v>
      </c>
      <c r="E198" s="44">
        <f>E199+E200+E201+E202+E203</f>
        <v>126717.44</v>
      </c>
    </row>
    <row r="199" spans="1:5" ht="27" customHeight="1" x14ac:dyDescent="0.25">
      <c r="A199" s="65"/>
      <c r="B199" s="65"/>
      <c r="C199" s="45" t="s">
        <v>5</v>
      </c>
      <c r="D199" s="46"/>
      <c r="E199" s="39"/>
    </row>
    <row r="200" spans="1:5" ht="15.75" x14ac:dyDescent="0.25">
      <c r="A200" s="65"/>
      <c r="B200" s="65"/>
      <c r="C200" s="45" t="s">
        <v>6</v>
      </c>
      <c r="D200" s="39">
        <v>0</v>
      </c>
      <c r="E200" s="39">
        <v>126717.44</v>
      </c>
    </row>
    <row r="201" spans="1:5" ht="15.75" x14ac:dyDescent="0.25">
      <c r="A201" s="65"/>
      <c r="B201" s="65"/>
      <c r="C201" s="45" t="s">
        <v>7</v>
      </c>
      <c r="D201" s="39">
        <v>0</v>
      </c>
      <c r="E201" s="39">
        <v>0</v>
      </c>
    </row>
    <row r="202" spans="1:5" ht="15.75" x14ac:dyDescent="0.25">
      <c r="A202" s="65"/>
      <c r="B202" s="65"/>
      <c r="C202" s="45" t="s">
        <v>8</v>
      </c>
      <c r="D202" s="39">
        <v>0</v>
      </c>
      <c r="E202" s="39">
        <v>0</v>
      </c>
    </row>
    <row r="203" spans="1:5" ht="18" customHeight="1" x14ac:dyDescent="0.25">
      <c r="A203" s="66"/>
      <c r="B203" s="66"/>
      <c r="C203" s="37" t="s">
        <v>66</v>
      </c>
      <c r="D203" s="39">
        <v>0</v>
      </c>
      <c r="E203" s="39">
        <v>0</v>
      </c>
    </row>
    <row r="204" spans="1:5" ht="17.25" customHeight="1" x14ac:dyDescent="0.25">
      <c r="A204" s="64" t="s">
        <v>98</v>
      </c>
      <c r="B204" s="64" t="s">
        <v>99</v>
      </c>
      <c r="C204" s="43" t="s">
        <v>4</v>
      </c>
      <c r="D204" s="44">
        <f>D206+D207+D208+D209</f>
        <v>0</v>
      </c>
      <c r="E204" s="51">
        <f>E206+E207+E208+E209</f>
        <v>118920</v>
      </c>
    </row>
    <row r="205" spans="1:5" ht="31.5" x14ac:dyDescent="0.25">
      <c r="A205" s="65"/>
      <c r="B205" s="65"/>
      <c r="C205" s="45" t="s">
        <v>5</v>
      </c>
      <c r="D205" s="46"/>
      <c r="E205" s="39"/>
    </row>
    <row r="206" spans="1:5" ht="15.75" x14ac:dyDescent="0.25">
      <c r="A206" s="65"/>
      <c r="B206" s="65"/>
      <c r="C206" s="45" t="s">
        <v>6</v>
      </c>
      <c r="D206" s="39">
        <v>0</v>
      </c>
      <c r="E206" s="39">
        <v>0</v>
      </c>
    </row>
    <row r="207" spans="1:5" ht="15.75" x14ac:dyDescent="0.25">
      <c r="A207" s="65"/>
      <c r="B207" s="65"/>
      <c r="C207" s="45" t="s">
        <v>7</v>
      </c>
      <c r="D207" s="39">
        <v>0</v>
      </c>
      <c r="E207" s="39">
        <v>118920</v>
      </c>
    </row>
    <row r="208" spans="1:5" ht="15.75" x14ac:dyDescent="0.25">
      <c r="A208" s="65"/>
      <c r="B208" s="65"/>
      <c r="C208" s="45" t="s">
        <v>8</v>
      </c>
      <c r="D208" s="39">
        <v>0</v>
      </c>
      <c r="E208" s="39">
        <v>0</v>
      </c>
    </row>
    <row r="209" spans="1:5" ht="50.25" customHeight="1" x14ac:dyDescent="0.25">
      <c r="A209" s="66"/>
      <c r="B209" s="65"/>
      <c r="C209" s="37" t="s">
        <v>66</v>
      </c>
      <c r="D209" s="39">
        <v>0</v>
      </c>
      <c r="E209" s="39">
        <v>0</v>
      </c>
    </row>
    <row r="210" spans="1:5" ht="15.75" x14ac:dyDescent="0.25">
      <c r="A210" s="76" t="s">
        <v>47</v>
      </c>
      <c r="B210" s="79" t="s">
        <v>48</v>
      </c>
      <c r="C210" s="40" t="s">
        <v>4</v>
      </c>
      <c r="D210" s="41">
        <f>D212+D213+D214</f>
        <v>14337649</v>
      </c>
      <c r="E210" s="41">
        <f>E216+E222+E228+E234+E240+E246</f>
        <v>9512771.5200000033</v>
      </c>
    </row>
    <row r="211" spans="1:5" ht="31.5" x14ac:dyDescent="0.25">
      <c r="A211" s="77"/>
      <c r="B211" s="80"/>
      <c r="C211" s="40" t="s">
        <v>5</v>
      </c>
      <c r="D211" s="42"/>
      <c r="E211" s="42"/>
    </row>
    <row r="212" spans="1:5" ht="15.75" x14ac:dyDescent="0.25">
      <c r="A212" s="77"/>
      <c r="B212" s="80"/>
      <c r="C212" s="40" t="s">
        <v>6</v>
      </c>
      <c r="D212" s="42">
        <f t="shared" ref="D212:E214" si="1">D218+D224+D230+D236+D242+D248</f>
        <v>1875.7</v>
      </c>
      <c r="E212" s="42">
        <f>E218+E224+E230+E236+E242+E248</f>
        <v>1406.77</v>
      </c>
    </row>
    <row r="213" spans="1:5" ht="15.75" x14ac:dyDescent="0.25">
      <c r="A213" s="77"/>
      <c r="B213" s="80"/>
      <c r="C213" s="40" t="s">
        <v>7</v>
      </c>
      <c r="D213" s="42">
        <f t="shared" si="1"/>
        <v>3392473.3</v>
      </c>
      <c r="E213" s="42">
        <f>E219+E225+E231+E237+E243+E249</f>
        <v>1366833.85</v>
      </c>
    </row>
    <row r="214" spans="1:5" ht="15.75" x14ac:dyDescent="0.25">
      <c r="A214" s="77"/>
      <c r="B214" s="80"/>
      <c r="C214" s="40" t="s">
        <v>8</v>
      </c>
      <c r="D214" s="42">
        <f t="shared" si="1"/>
        <v>10943300</v>
      </c>
      <c r="E214" s="42">
        <f t="shared" si="1"/>
        <v>8144530.8999999994</v>
      </c>
    </row>
    <row r="215" spans="1:5" ht="15.75" x14ac:dyDescent="0.25">
      <c r="A215" s="78"/>
      <c r="B215" s="81"/>
      <c r="C215" s="40" t="s">
        <v>66</v>
      </c>
      <c r="D215" s="42">
        <f>D221+D227+D233+D239+D245+D251</f>
        <v>0</v>
      </c>
      <c r="E215" s="42">
        <f>E221+E227+E233+E239+E245+E251</f>
        <v>0</v>
      </c>
    </row>
    <row r="216" spans="1:5" ht="15.75" x14ac:dyDescent="0.25">
      <c r="A216" s="67" t="s">
        <v>49</v>
      </c>
      <c r="B216" s="64" t="s">
        <v>50</v>
      </c>
      <c r="C216" s="43" t="s">
        <v>4</v>
      </c>
      <c r="D216" s="44">
        <f>D218+D219+D220+D221</f>
        <v>4409695.0999999996</v>
      </c>
      <c r="E216" s="44">
        <f>E218+E219+E220+E221</f>
        <v>3228515.52</v>
      </c>
    </row>
    <row r="217" spans="1:5" ht="27" customHeight="1" x14ac:dyDescent="0.25">
      <c r="A217" s="68"/>
      <c r="B217" s="65"/>
      <c r="C217" s="45" t="s">
        <v>5</v>
      </c>
      <c r="D217" s="46"/>
      <c r="E217" s="39"/>
    </row>
    <row r="218" spans="1:5" ht="15.75" x14ac:dyDescent="0.25">
      <c r="A218" s="68"/>
      <c r="B218" s="65"/>
      <c r="C218" s="45" t="s">
        <v>6</v>
      </c>
      <c r="D218" s="39">
        <v>0</v>
      </c>
      <c r="E218" s="39">
        <v>0</v>
      </c>
    </row>
    <row r="219" spans="1:5" ht="15.75" x14ac:dyDescent="0.25">
      <c r="A219" s="68"/>
      <c r="B219" s="65"/>
      <c r="C219" s="45" t="s">
        <v>7</v>
      </c>
      <c r="D219" s="39">
        <f>Лист3!F42</f>
        <v>299795.09999999998</v>
      </c>
      <c r="E219" s="39">
        <v>221636.22</v>
      </c>
    </row>
    <row r="220" spans="1:5" ht="15" customHeight="1" x14ac:dyDescent="0.25">
      <c r="A220" s="68"/>
      <c r="B220" s="65"/>
      <c r="C220" s="45" t="s">
        <v>8</v>
      </c>
      <c r="D220" s="39">
        <v>4109900</v>
      </c>
      <c r="E220" s="39">
        <v>3006879.3</v>
      </c>
    </row>
    <row r="221" spans="1:5" ht="15.75" x14ac:dyDescent="0.25">
      <c r="A221" s="69"/>
      <c r="B221" s="66"/>
      <c r="C221" s="37" t="s">
        <v>66</v>
      </c>
      <c r="D221" s="39">
        <v>0</v>
      </c>
      <c r="E221" s="39">
        <v>0</v>
      </c>
    </row>
    <row r="222" spans="1:5" ht="19.5" customHeight="1" x14ac:dyDescent="0.25">
      <c r="A222" s="67" t="s">
        <v>51</v>
      </c>
      <c r="B222" s="64" t="s">
        <v>52</v>
      </c>
      <c r="C222" s="43" t="s">
        <v>4</v>
      </c>
      <c r="D222" s="44">
        <f>D224+D225+D226+D227</f>
        <v>7317156.2000000002</v>
      </c>
      <c r="E222" s="44">
        <f>E224+E225+E226+E227</f>
        <v>5176143.45</v>
      </c>
    </row>
    <row r="223" spans="1:5" ht="33.75" customHeight="1" x14ac:dyDescent="0.25">
      <c r="A223" s="68"/>
      <c r="B223" s="65"/>
      <c r="C223" s="45" t="s">
        <v>5</v>
      </c>
      <c r="D223" s="46"/>
      <c r="E223" s="39"/>
    </row>
    <row r="224" spans="1:5" ht="15.75" x14ac:dyDescent="0.25">
      <c r="A224" s="68"/>
      <c r="B224" s="65"/>
      <c r="C224" s="45" t="s">
        <v>6</v>
      </c>
      <c r="D224" s="39">
        <v>0</v>
      </c>
      <c r="E224" s="39">
        <v>0</v>
      </c>
    </row>
    <row r="225" spans="1:8" ht="15.75" x14ac:dyDescent="0.25">
      <c r="A225" s="68"/>
      <c r="B225" s="65"/>
      <c r="C225" s="45" t="s">
        <v>7</v>
      </c>
      <c r="D225" s="39">
        <f>Лист3!H49</f>
        <v>1181156.2</v>
      </c>
      <c r="E225" s="39">
        <v>534902.15</v>
      </c>
    </row>
    <row r="226" spans="1:8" ht="15.75" x14ac:dyDescent="0.25">
      <c r="A226" s="68"/>
      <c r="B226" s="65"/>
      <c r="C226" s="45" t="s">
        <v>8</v>
      </c>
      <c r="D226" s="39">
        <v>6136000</v>
      </c>
      <c r="E226" s="39">
        <v>4641241.3</v>
      </c>
      <c r="H226" s="2"/>
    </row>
    <row r="227" spans="1:8" ht="27" customHeight="1" x14ac:dyDescent="0.25">
      <c r="A227" s="69"/>
      <c r="B227" s="66"/>
      <c r="C227" s="37" t="s">
        <v>66</v>
      </c>
      <c r="D227" s="39">
        <v>0</v>
      </c>
      <c r="E227" s="39">
        <v>0</v>
      </c>
      <c r="H227" s="2"/>
    </row>
    <row r="228" spans="1:8" ht="15" customHeight="1" x14ac:dyDescent="0.25">
      <c r="A228" s="67" t="s">
        <v>53</v>
      </c>
      <c r="B228" s="64" t="s">
        <v>54</v>
      </c>
      <c r="C228" s="43" t="s">
        <v>4</v>
      </c>
      <c r="D228" s="44">
        <f>D230+D231+D232+D233</f>
        <v>362181.39999999997</v>
      </c>
      <c r="E228" s="44">
        <f>E230+E231+E232+E233</f>
        <v>271900.40000000002</v>
      </c>
      <c r="H228" s="2"/>
    </row>
    <row r="229" spans="1:8" ht="29.25" customHeight="1" x14ac:dyDescent="0.25">
      <c r="A229" s="68"/>
      <c r="B229" s="65"/>
      <c r="C229" s="45" t="s">
        <v>5</v>
      </c>
      <c r="D229" s="46"/>
      <c r="E229" s="39"/>
    </row>
    <row r="230" spans="1:8" ht="15.75" x14ac:dyDescent="0.25">
      <c r="A230" s="68"/>
      <c r="B230" s="65"/>
      <c r="C230" s="45" t="s">
        <v>6</v>
      </c>
      <c r="D230" s="39">
        <v>0</v>
      </c>
      <c r="E230" s="39">
        <v>0</v>
      </c>
    </row>
    <row r="231" spans="1:8" ht="15.75" x14ac:dyDescent="0.25">
      <c r="A231" s="68"/>
      <c r="B231" s="65"/>
      <c r="C231" s="45" t="s">
        <v>7</v>
      </c>
      <c r="D231" s="39">
        <f>Лист3!J47</f>
        <v>362181.39999999997</v>
      </c>
      <c r="E231" s="39">
        <v>271900.40000000002</v>
      </c>
    </row>
    <row r="232" spans="1:8" ht="15.75" x14ac:dyDescent="0.25">
      <c r="A232" s="68"/>
      <c r="B232" s="65"/>
      <c r="C232" s="45" t="s">
        <v>8</v>
      </c>
      <c r="D232" s="39">
        <v>0</v>
      </c>
      <c r="E232" s="39">
        <v>0</v>
      </c>
    </row>
    <row r="233" spans="1:8" ht="15.75" x14ac:dyDescent="0.25">
      <c r="A233" s="69"/>
      <c r="B233" s="66"/>
      <c r="C233" s="37" t="s">
        <v>66</v>
      </c>
      <c r="D233" s="39">
        <v>0</v>
      </c>
      <c r="E233" s="39">
        <v>0</v>
      </c>
    </row>
    <row r="234" spans="1:8" ht="18.75" customHeight="1" x14ac:dyDescent="0.25">
      <c r="A234" s="67" t="s">
        <v>55</v>
      </c>
      <c r="B234" s="64" t="s">
        <v>56</v>
      </c>
      <c r="C234" s="43" t="s">
        <v>4</v>
      </c>
      <c r="D234" s="44">
        <f>D236+D237+D238+D239</f>
        <v>1497504.9</v>
      </c>
      <c r="E234" s="44">
        <f>E236+E237+E238+E239</f>
        <v>293626.8</v>
      </c>
    </row>
    <row r="235" spans="1:8" ht="29.25" customHeight="1" x14ac:dyDescent="0.25">
      <c r="A235" s="68"/>
      <c r="B235" s="65"/>
      <c r="C235" s="45" t="s">
        <v>5</v>
      </c>
      <c r="D235" s="46"/>
      <c r="E235" s="39"/>
    </row>
    <row r="236" spans="1:8" ht="15.75" x14ac:dyDescent="0.25">
      <c r="A236" s="68"/>
      <c r="B236" s="65"/>
      <c r="C236" s="45" t="s">
        <v>6</v>
      </c>
      <c r="D236" s="39">
        <v>0</v>
      </c>
      <c r="E236" s="39">
        <v>0</v>
      </c>
    </row>
    <row r="237" spans="1:8" ht="15.75" x14ac:dyDescent="0.25">
      <c r="A237" s="68"/>
      <c r="B237" s="65"/>
      <c r="C237" s="45" t="s">
        <v>7</v>
      </c>
      <c r="D237" s="39">
        <f>Лист3!L39</f>
        <v>1497504.9</v>
      </c>
      <c r="E237" s="39">
        <v>293626.8</v>
      </c>
    </row>
    <row r="238" spans="1:8" ht="15.75" x14ac:dyDescent="0.25">
      <c r="A238" s="68"/>
      <c r="B238" s="65"/>
      <c r="C238" s="45" t="s">
        <v>8</v>
      </c>
      <c r="D238" s="39">
        <v>0</v>
      </c>
      <c r="E238" s="39">
        <v>0</v>
      </c>
    </row>
    <row r="239" spans="1:8" ht="15.75" x14ac:dyDescent="0.25">
      <c r="A239" s="69"/>
      <c r="B239" s="66"/>
      <c r="C239" s="37" t="s">
        <v>66</v>
      </c>
      <c r="D239" s="39">
        <v>0</v>
      </c>
      <c r="E239" s="39">
        <v>0</v>
      </c>
    </row>
    <row r="240" spans="1:8" ht="17.25" customHeight="1" x14ac:dyDescent="0.25">
      <c r="A240" s="67" t="s">
        <v>57</v>
      </c>
      <c r="B240" s="64" t="s">
        <v>58</v>
      </c>
      <c r="C240" s="43" t="s">
        <v>4</v>
      </c>
      <c r="D240" s="44">
        <f>D242+D243+D244+D245</f>
        <v>697400</v>
      </c>
      <c r="E240" s="44">
        <f>E242+E243+E244+E245</f>
        <v>496410.3</v>
      </c>
    </row>
    <row r="241" spans="1:5" ht="27.75" customHeight="1" x14ac:dyDescent="0.25">
      <c r="A241" s="68"/>
      <c r="B241" s="65"/>
      <c r="C241" s="45" t="s">
        <v>5</v>
      </c>
      <c r="D241" s="46"/>
      <c r="E241" s="39"/>
    </row>
    <row r="242" spans="1:5" ht="15.75" x14ac:dyDescent="0.25">
      <c r="A242" s="68"/>
      <c r="B242" s="65"/>
      <c r="C242" s="45" t="s">
        <v>6</v>
      </c>
      <c r="D242" s="39">
        <v>0</v>
      </c>
      <c r="E242" s="39">
        <v>0</v>
      </c>
    </row>
    <row r="243" spans="1:5" ht="15.75" x14ac:dyDescent="0.25">
      <c r="A243" s="68"/>
      <c r="B243" s="65"/>
      <c r="C243" s="45" t="s">
        <v>7</v>
      </c>
      <c r="D243" s="39">
        <v>0</v>
      </c>
      <c r="E243" s="39">
        <v>0</v>
      </c>
    </row>
    <row r="244" spans="1:5" ht="15.75" x14ac:dyDescent="0.25">
      <c r="A244" s="68"/>
      <c r="B244" s="65"/>
      <c r="C244" s="45" t="s">
        <v>8</v>
      </c>
      <c r="D244" s="39">
        <v>697400</v>
      </c>
      <c r="E244" s="39">
        <v>496410.3</v>
      </c>
    </row>
    <row r="245" spans="1:5" ht="15.75" x14ac:dyDescent="0.25">
      <c r="A245" s="69"/>
      <c r="B245" s="66"/>
      <c r="C245" s="37" t="s">
        <v>66</v>
      </c>
      <c r="D245" s="39">
        <v>0</v>
      </c>
      <c r="E245" s="39">
        <v>0</v>
      </c>
    </row>
    <row r="246" spans="1:5" ht="15" customHeight="1" x14ac:dyDescent="0.25">
      <c r="A246" s="67" t="s">
        <v>59</v>
      </c>
      <c r="B246" s="64" t="s">
        <v>60</v>
      </c>
      <c r="C246" s="43" t="s">
        <v>4</v>
      </c>
      <c r="D246" s="44">
        <f>D248+D249+D250+D251</f>
        <v>53711.399999999994</v>
      </c>
      <c r="E246" s="44">
        <f>E248+E249+E250+E251</f>
        <v>46175.049999999996</v>
      </c>
    </row>
    <row r="247" spans="1:5" ht="30" customHeight="1" x14ac:dyDescent="0.25">
      <c r="A247" s="68"/>
      <c r="B247" s="65"/>
      <c r="C247" s="45" t="s">
        <v>5</v>
      </c>
      <c r="D247" s="46"/>
      <c r="E247" s="39"/>
    </row>
    <row r="248" spans="1:5" ht="15.75" x14ac:dyDescent="0.25">
      <c r="A248" s="68"/>
      <c r="B248" s="65"/>
      <c r="C248" s="45" t="s">
        <v>6</v>
      </c>
      <c r="D248" s="39">
        <v>1875.7</v>
      </c>
      <c r="E248" s="39">
        <v>1406.77</v>
      </c>
    </row>
    <row r="249" spans="1:5" ht="15.75" x14ac:dyDescent="0.25">
      <c r="A249" s="68"/>
      <c r="B249" s="65"/>
      <c r="C249" s="45" t="s">
        <v>7</v>
      </c>
      <c r="D249" s="39">
        <v>51835.7</v>
      </c>
      <c r="E249" s="39">
        <v>44768.28</v>
      </c>
    </row>
    <row r="250" spans="1:5" ht="15.75" x14ac:dyDescent="0.25">
      <c r="A250" s="68"/>
      <c r="B250" s="65"/>
      <c r="C250" s="45" t="s">
        <v>8</v>
      </c>
      <c r="D250" s="39">
        <v>0</v>
      </c>
      <c r="E250" s="39">
        <v>0</v>
      </c>
    </row>
    <row r="251" spans="1:5" ht="15.75" x14ac:dyDescent="0.25">
      <c r="A251" s="69"/>
      <c r="B251" s="66"/>
      <c r="C251" s="37" t="s">
        <v>66</v>
      </c>
      <c r="D251" s="39">
        <v>0</v>
      </c>
      <c r="E251" s="39">
        <v>0</v>
      </c>
    </row>
    <row r="252" spans="1:5" ht="18" customHeight="1" x14ac:dyDescent="0.25">
      <c r="A252" s="76" t="s">
        <v>61</v>
      </c>
      <c r="B252" s="79" t="s">
        <v>102</v>
      </c>
      <c r="C252" s="40" t="s">
        <v>4</v>
      </c>
      <c r="D252" s="41">
        <f>D255+D256+D257</f>
        <v>22000</v>
      </c>
      <c r="E252" s="41">
        <f>E254+E255+E256+E257</f>
        <v>84211</v>
      </c>
    </row>
    <row r="253" spans="1:5" ht="30.75" customHeight="1" x14ac:dyDescent="0.25">
      <c r="A253" s="77"/>
      <c r="B253" s="80"/>
      <c r="C253" s="40" t="s">
        <v>5</v>
      </c>
      <c r="D253" s="42"/>
      <c r="E253" s="42"/>
    </row>
    <row r="254" spans="1:5" ht="15.75" x14ac:dyDescent="0.25">
      <c r="A254" s="77"/>
      <c r="B254" s="80"/>
      <c r="C254" s="40" t="s">
        <v>6</v>
      </c>
      <c r="D254" s="42">
        <f t="shared" ref="D254:E257" si="2">D260</f>
        <v>0</v>
      </c>
      <c r="E254" s="42">
        <f t="shared" si="2"/>
        <v>80000</v>
      </c>
    </row>
    <row r="255" spans="1:5" ht="15.75" x14ac:dyDescent="0.25">
      <c r="A255" s="77"/>
      <c r="B255" s="80"/>
      <c r="C255" s="40" t="s">
        <v>7</v>
      </c>
      <c r="D255" s="42">
        <f t="shared" si="2"/>
        <v>22000</v>
      </c>
      <c r="E255" s="42">
        <f t="shared" si="2"/>
        <v>4211</v>
      </c>
    </row>
    <row r="256" spans="1:5" ht="15.75" x14ac:dyDescent="0.25">
      <c r="A256" s="77"/>
      <c r="B256" s="80"/>
      <c r="C256" s="40" t="s">
        <v>8</v>
      </c>
      <c r="D256" s="42">
        <f t="shared" si="2"/>
        <v>0</v>
      </c>
      <c r="E256" s="42">
        <f t="shared" si="2"/>
        <v>0</v>
      </c>
    </row>
    <row r="257" spans="1:5" ht="15.75" x14ac:dyDescent="0.25">
      <c r="A257" s="78"/>
      <c r="B257" s="81"/>
      <c r="C257" s="40" t="s">
        <v>66</v>
      </c>
      <c r="D257" s="42">
        <f t="shared" si="2"/>
        <v>0</v>
      </c>
      <c r="E257" s="42">
        <f t="shared" si="2"/>
        <v>0</v>
      </c>
    </row>
    <row r="258" spans="1:5" ht="15" customHeight="1" x14ac:dyDescent="0.25">
      <c r="A258" s="70" t="s">
        <v>62</v>
      </c>
      <c r="B258" s="73" t="s">
        <v>63</v>
      </c>
      <c r="C258" s="57" t="s">
        <v>4</v>
      </c>
      <c r="D258" s="44">
        <f>D260+D261+D262+D263</f>
        <v>22000</v>
      </c>
      <c r="E258" s="44">
        <f>E260+E261+E262+E263</f>
        <v>84211</v>
      </c>
    </row>
    <row r="259" spans="1:5" ht="31.5" x14ac:dyDescent="0.25">
      <c r="A259" s="71"/>
      <c r="B259" s="74"/>
      <c r="C259" s="37" t="s">
        <v>5</v>
      </c>
      <c r="D259" s="46"/>
      <c r="E259" s="39"/>
    </row>
    <row r="260" spans="1:5" ht="15.75" x14ac:dyDescent="0.25">
      <c r="A260" s="71"/>
      <c r="B260" s="74"/>
      <c r="C260" s="37" t="s">
        <v>6</v>
      </c>
      <c r="D260" s="39">
        <v>0</v>
      </c>
      <c r="E260" s="39">
        <v>80000</v>
      </c>
    </row>
    <row r="261" spans="1:5" ht="18" customHeight="1" x14ac:dyDescent="0.25">
      <c r="A261" s="71"/>
      <c r="B261" s="74"/>
      <c r="C261" s="37" t="s">
        <v>7</v>
      </c>
      <c r="D261" s="39">
        <v>22000</v>
      </c>
      <c r="E261" s="39">
        <v>4211</v>
      </c>
    </row>
    <row r="262" spans="1:5" ht="16.5" customHeight="1" x14ac:dyDescent="0.25">
      <c r="A262" s="71"/>
      <c r="B262" s="74"/>
      <c r="C262" s="37" t="s">
        <v>8</v>
      </c>
      <c r="D262" s="39">
        <v>0</v>
      </c>
      <c r="E262" s="39">
        <v>0</v>
      </c>
    </row>
    <row r="263" spans="1:5" ht="44.25" customHeight="1" x14ac:dyDescent="0.25">
      <c r="A263" s="72"/>
      <c r="B263" s="75"/>
      <c r="C263" s="37" t="s">
        <v>66</v>
      </c>
      <c r="D263" s="39">
        <v>0</v>
      </c>
      <c r="E263" s="39">
        <v>0</v>
      </c>
    </row>
    <row r="264" spans="1:5" ht="15" customHeight="1" x14ac:dyDescent="0.25">
      <c r="A264" s="62" t="s">
        <v>97</v>
      </c>
      <c r="B264" s="62"/>
      <c r="C264" s="62"/>
      <c r="D264" s="62"/>
      <c r="E264" s="62"/>
    </row>
    <row r="265" spans="1:5" ht="15.75" x14ac:dyDescent="0.25">
      <c r="A265" s="63"/>
      <c r="B265" s="63"/>
      <c r="C265" s="63"/>
      <c r="D265" s="63"/>
      <c r="E265" s="63"/>
    </row>
    <row r="266" spans="1:5" ht="15.75" x14ac:dyDescent="0.25">
      <c r="A266" s="63"/>
      <c r="B266" s="63"/>
      <c r="C266" s="63"/>
      <c r="D266" s="63"/>
      <c r="E266" s="63"/>
    </row>
    <row r="267" spans="1:5" ht="15.75" x14ac:dyDescent="0.25">
      <c r="A267" s="63"/>
      <c r="B267" s="63"/>
      <c r="C267" s="63"/>
      <c r="D267" s="63"/>
      <c r="E267" s="63"/>
    </row>
    <row r="268" spans="1:5" ht="15.75" x14ac:dyDescent="0.25">
      <c r="A268" s="63"/>
      <c r="B268" s="63"/>
      <c r="C268" s="63"/>
      <c r="D268" s="63"/>
      <c r="E268" s="63"/>
    </row>
    <row r="270" spans="1:5" ht="15" customHeight="1" x14ac:dyDescent="0.25"/>
    <row r="271" spans="1:5" ht="15" customHeight="1" x14ac:dyDescent="0.25"/>
    <row r="272" spans="1:5" ht="15" hidden="1" customHeight="1" x14ac:dyDescent="0.25"/>
    <row r="273" ht="3.75" hidden="1" customHeight="1" x14ac:dyDescent="0.25"/>
    <row r="274" ht="30.75" hidden="1" customHeight="1" x14ac:dyDescent="0.25"/>
  </sheetData>
  <mergeCells count="93">
    <mergeCell ref="A42:A47"/>
    <mergeCell ref="B42:B47"/>
    <mergeCell ref="A168:A173"/>
    <mergeCell ref="B168:B173"/>
    <mergeCell ref="A96:A101"/>
    <mergeCell ref="B96:B101"/>
    <mergeCell ref="A2:E2"/>
    <mergeCell ref="A3:A4"/>
    <mergeCell ref="B3:B4"/>
    <mergeCell ref="C3:C4"/>
    <mergeCell ref="D3:D4"/>
    <mergeCell ref="E3:E4"/>
    <mergeCell ref="A6:A11"/>
    <mergeCell ref="B6:B11"/>
    <mergeCell ref="A12:A17"/>
    <mergeCell ref="B12:B17"/>
    <mergeCell ref="A18:A23"/>
    <mergeCell ref="B18:B23"/>
    <mergeCell ref="A24:A29"/>
    <mergeCell ref="B24:B29"/>
    <mergeCell ref="A30:A35"/>
    <mergeCell ref="B30:B35"/>
    <mergeCell ref="A36:A41"/>
    <mergeCell ref="B36:B41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78:A83"/>
    <mergeCell ref="B78:B83"/>
    <mergeCell ref="A102:A107"/>
    <mergeCell ref="B102:B107"/>
    <mergeCell ref="A108:A113"/>
    <mergeCell ref="B108:B113"/>
    <mergeCell ref="A162:A167"/>
    <mergeCell ref="B162:B167"/>
    <mergeCell ref="A156:A161"/>
    <mergeCell ref="B156:B161"/>
    <mergeCell ref="A114:A119"/>
    <mergeCell ref="B114:B119"/>
    <mergeCell ref="A120:A125"/>
    <mergeCell ref="B120:B125"/>
    <mergeCell ref="A132:A137"/>
    <mergeCell ref="B132:B137"/>
    <mergeCell ref="A126:A131"/>
    <mergeCell ref="B126:B131"/>
    <mergeCell ref="A180:A185"/>
    <mergeCell ref="B180:B185"/>
    <mergeCell ref="A186:A191"/>
    <mergeCell ref="B186:B191"/>
    <mergeCell ref="A174:A179"/>
    <mergeCell ref="B174:B179"/>
    <mergeCell ref="B216:B221"/>
    <mergeCell ref="A222:A227"/>
    <mergeCell ref="B222:B227"/>
    <mergeCell ref="A192:A197"/>
    <mergeCell ref="B192:B197"/>
    <mergeCell ref="A198:A203"/>
    <mergeCell ref="B198:B203"/>
    <mergeCell ref="A204:A209"/>
    <mergeCell ref="A210:A215"/>
    <mergeCell ref="B210:B215"/>
    <mergeCell ref="A216:A221"/>
    <mergeCell ref="A234:A239"/>
    <mergeCell ref="B234:B239"/>
    <mergeCell ref="A240:A245"/>
    <mergeCell ref="B240:B245"/>
    <mergeCell ref="A258:A263"/>
    <mergeCell ref="B258:B263"/>
    <mergeCell ref="A246:A251"/>
    <mergeCell ref="B246:B251"/>
    <mergeCell ref="A252:A257"/>
    <mergeCell ref="B252:B257"/>
    <mergeCell ref="A264:E268"/>
    <mergeCell ref="B48:B53"/>
    <mergeCell ref="A48:A53"/>
    <mergeCell ref="A54:A59"/>
    <mergeCell ref="B54:B59"/>
    <mergeCell ref="A138:A143"/>
    <mergeCell ref="B138:B143"/>
    <mergeCell ref="A144:A149"/>
    <mergeCell ref="B150:B155"/>
    <mergeCell ref="A150:A155"/>
    <mergeCell ref="B144:B149"/>
    <mergeCell ref="B204:B209"/>
    <mergeCell ref="A228:A233"/>
    <mergeCell ref="B228:B233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verticalDpi="0" r:id="rId1"/>
  <headerFooter differentFirst="1" scaleWithDoc="0" alignWithMargins="0">
    <oddFooter>Страница  &amp;P из &amp;N</oddFooter>
  </headerFooter>
  <rowBreaks count="10" manualBreakCount="10">
    <brk id="23" max="4" man="1"/>
    <brk id="62" max="4" man="1"/>
    <brk id="83" max="4" man="1"/>
    <brk id="106" max="4" man="1"/>
    <brk id="142" max="4" man="1"/>
    <brk id="173" max="4" man="1"/>
    <brk id="185" max="4" man="1"/>
    <brk id="203" max="4" man="1"/>
    <brk id="227" max="4" man="1"/>
    <brk id="2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Лист3</vt:lpstr>
      <vt:lpstr>в соответствии с 53 РЗ</vt:lpstr>
      <vt:lpstr>'в соответствии с 53 РЗ'!Заголовки_для_печати</vt:lpstr>
      <vt:lpstr>'в соответствии с 53 РЗ'!Область_печати</vt:lpstr>
      <vt:lpstr>Лист3!Область_печати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Monitoring</dc:creator>
  <cp:lastModifiedBy>RUSTAM</cp:lastModifiedBy>
  <cp:lastPrinted>2016-10-12T08:34:38Z</cp:lastPrinted>
  <dcterms:created xsi:type="dcterms:W3CDTF">2015-05-21T06:57:51Z</dcterms:created>
  <dcterms:modified xsi:type="dcterms:W3CDTF">2016-10-14T07:27:59Z</dcterms:modified>
</cp:coreProperties>
</file>